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05"/>
  <workbookPr/>
  <mc:AlternateContent xmlns:mc="http://schemas.openxmlformats.org/markup-compatibility/2006">
    <mc:Choice Requires="x15">
      <x15ac:absPath xmlns:x15ac="http://schemas.microsoft.com/office/spreadsheetml/2010/11/ac" url="L:\GECOM\3 - CRIAÇÃO\2022\4_PORTAL-INFORMATIVOS\12 - DEZEMBRO\12-02 - Planilha Organização Financeira\"/>
    </mc:Choice>
  </mc:AlternateContent>
  <xr:revisionPtr revIDLastSave="0" documentId="8_{16F6EFEF-FB53-48D0-BA31-102A2624EB78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Introdução" sheetId="1" r:id="rId1"/>
    <sheet name="Planilha" sheetId="6" r:id="rId2"/>
    <sheet name="Gráficos" sheetId="7" r:id="rId3"/>
  </sheets>
  <externalReferences>
    <externalReference r:id="rId4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9" i="7" l="1"/>
  <c r="L69" i="7"/>
  <c r="K69" i="7"/>
  <c r="J69" i="7"/>
  <c r="I69" i="7"/>
  <c r="H69" i="7"/>
  <c r="G69" i="7"/>
  <c r="F69" i="7"/>
  <c r="E69" i="7"/>
  <c r="D69" i="7"/>
  <c r="C69" i="7"/>
  <c r="B69" i="7"/>
  <c r="N69" i="7" s="1"/>
  <c r="M68" i="7"/>
  <c r="L68" i="7"/>
  <c r="K68" i="7"/>
  <c r="J68" i="7"/>
  <c r="I68" i="7"/>
  <c r="H68" i="7"/>
  <c r="G68" i="7"/>
  <c r="F68" i="7"/>
  <c r="E68" i="7"/>
  <c r="D68" i="7"/>
  <c r="C68" i="7"/>
  <c r="B68" i="7"/>
  <c r="N68" i="7" s="1"/>
  <c r="M67" i="7"/>
  <c r="L67" i="7"/>
  <c r="K67" i="7"/>
  <c r="J67" i="7"/>
  <c r="I67" i="7"/>
  <c r="H67" i="7"/>
  <c r="G67" i="7"/>
  <c r="F67" i="7"/>
  <c r="E67" i="7"/>
  <c r="D67" i="7"/>
  <c r="C67" i="7"/>
  <c r="B67" i="7"/>
  <c r="N67" i="7" s="1"/>
  <c r="M66" i="7"/>
  <c r="L66" i="7"/>
  <c r="K66" i="7"/>
  <c r="J66" i="7"/>
  <c r="I66" i="7"/>
  <c r="H66" i="7"/>
  <c r="G66" i="7"/>
  <c r="F66" i="7"/>
  <c r="E66" i="7"/>
  <c r="D66" i="7"/>
  <c r="C66" i="7"/>
  <c r="B66" i="7"/>
  <c r="N66" i="7" s="1"/>
  <c r="M65" i="7"/>
  <c r="L65" i="7"/>
  <c r="K65" i="7"/>
  <c r="J65" i="7"/>
  <c r="I65" i="7"/>
  <c r="H65" i="7"/>
  <c r="G65" i="7"/>
  <c r="F65" i="7"/>
  <c r="E65" i="7"/>
  <c r="D65" i="7"/>
  <c r="C65" i="7"/>
  <c r="B65" i="7"/>
  <c r="M64" i="7"/>
  <c r="M70" i="7" s="1"/>
  <c r="L64" i="7"/>
  <c r="L70" i="7" s="1"/>
  <c r="K64" i="7"/>
  <c r="K70" i="7" s="1"/>
  <c r="J64" i="7"/>
  <c r="J70" i="7" s="1"/>
  <c r="I64" i="7"/>
  <c r="I70" i="7" s="1"/>
  <c r="H64" i="7"/>
  <c r="H70" i="7" s="1"/>
  <c r="G64" i="7"/>
  <c r="G70" i="7" s="1"/>
  <c r="F64" i="7"/>
  <c r="F70" i="7" s="1"/>
  <c r="E64" i="7"/>
  <c r="E70" i="7" s="1"/>
  <c r="D64" i="7"/>
  <c r="D70" i="7" s="1"/>
  <c r="C64" i="7"/>
  <c r="C70" i="7" s="1"/>
  <c r="B64" i="7"/>
  <c r="B70" i="7" s="1"/>
  <c r="N72" i="6"/>
  <c r="M72" i="6"/>
  <c r="L72" i="6"/>
  <c r="K72" i="6"/>
  <c r="J72" i="6"/>
  <c r="I72" i="6"/>
  <c r="H72" i="6"/>
  <c r="G72" i="6"/>
  <c r="F72" i="6"/>
  <c r="E72" i="6"/>
  <c r="D72" i="6"/>
  <c r="C72" i="6"/>
  <c r="O61" i="6"/>
  <c r="N58" i="6"/>
  <c r="M58" i="6"/>
  <c r="L58" i="6"/>
  <c r="K58" i="6"/>
  <c r="J58" i="6"/>
  <c r="I58" i="6"/>
  <c r="H58" i="6"/>
  <c r="G58" i="6"/>
  <c r="F58" i="6"/>
  <c r="E58" i="6"/>
  <c r="D58" i="6"/>
  <c r="C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58" i="6" s="1"/>
  <c r="O41" i="6"/>
  <c r="O40" i="6"/>
  <c r="O39" i="6"/>
  <c r="O38" i="6"/>
  <c r="O37" i="6"/>
  <c r="O36" i="6"/>
  <c r="O35" i="6"/>
  <c r="O34" i="6"/>
  <c r="N33" i="6"/>
  <c r="M33" i="6"/>
  <c r="L33" i="6"/>
  <c r="K33" i="6"/>
  <c r="J33" i="6"/>
  <c r="I33" i="6"/>
  <c r="H33" i="6"/>
  <c r="G33" i="6"/>
  <c r="F33" i="6"/>
  <c r="E33" i="6"/>
  <c r="D33" i="6"/>
  <c r="C33" i="6"/>
  <c r="C42" i="6" s="1"/>
  <c r="N32" i="6"/>
  <c r="M32" i="6"/>
  <c r="M42" i="6" s="1"/>
  <c r="L32" i="6"/>
  <c r="L42" i="6" s="1"/>
  <c r="K32" i="6"/>
  <c r="K42" i="6" s="1"/>
  <c r="J32" i="6"/>
  <c r="J42" i="6" s="1"/>
  <c r="I32" i="6"/>
  <c r="I42" i="6" s="1"/>
  <c r="H32" i="6"/>
  <c r="H42" i="6" s="1"/>
  <c r="G32" i="6"/>
  <c r="G42" i="6" s="1"/>
  <c r="F32" i="6"/>
  <c r="E32" i="6"/>
  <c r="E42" i="6" s="1"/>
  <c r="D32" i="6"/>
  <c r="D42" i="6" s="1"/>
  <c r="O28" i="6"/>
  <c r="O27" i="6"/>
  <c r="O26" i="6"/>
  <c r="N25" i="6"/>
  <c r="M25" i="6"/>
  <c r="L25" i="6"/>
  <c r="K25" i="6"/>
  <c r="J25" i="6"/>
  <c r="I25" i="6"/>
  <c r="H25" i="6"/>
  <c r="G25" i="6"/>
  <c r="F25" i="6"/>
  <c r="E25" i="6"/>
  <c r="D25" i="6"/>
  <c r="C25" i="6"/>
  <c r="O25" i="6" s="1"/>
  <c r="N24" i="6"/>
  <c r="M24" i="6"/>
  <c r="L24" i="6"/>
  <c r="K24" i="6"/>
  <c r="J24" i="6"/>
  <c r="I24" i="6"/>
  <c r="H24" i="6"/>
  <c r="G24" i="6"/>
  <c r="F24" i="6"/>
  <c r="E24" i="6"/>
  <c r="D24" i="6"/>
  <c r="C24" i="6"/>
  <c r="O24" i="6" s="1"/>
  <c r="N23" i="6"/>
  <c r="N29" i="6" s="1"/>
  <c r="M23" i="6"/>
  <c r="M29" i="6" s="1"/>
  <c r="L23" i="6"/>
  <c r="K23" i="6"/>
  <c r="J23" i="6"/>
  <c r="J29" i="6" s="1"/>
  <c r="I23" i="6"/>
  <c r="I29" i="6" s="1"/>
  <c r="H23" i="6"/>
  <c r="H29" i="6" s="1"/>
  <c r="G23" i="6"/>
  <c r="F23" i="6"/>
  <c r="F29" i="6" s="1"/>
  <c r="E23" i="6"/>
  <c r="E29" i="6" s="1"/>
  <c r="D23" i="6"/>
  <c r="C23" i="6"/>
  <c r="N19" i="6"/>
  <c r="N7" i="6" s="1"/>
  <c r="M19" i="6"/>
  <c r="L19" i="6"/>
  <c r="L7" i="6" s="1"/>
  <c r="K19" i="6"/>
  <c r="J19" i="6"/>
  <c r="J7" i="6" s="1"/>
  <c r="I19" i="6"/>
  <c r="H19" i="6"/>
  <c r="G19" i="6"/>
  <c r="F19" i="6"/>
  <c r="F7" i="6" s="1"/>
  <c r="E19" i="6"/>
  <c r="D19" i="6"/>
  <c r="D7" i="6" s="1"/>
  <c r="C19" i="6"/>
  <c r="O18" i="6"/>
  <c r="O17" i="6"/>
  <c r="O16" i="6"/>
  <c r="O15" i="6"/>
  <c r="O14" i="6"/>
  <c r="O19" i="6" s="1"/>
  <c r="M7" i="6"/>
  <c r="K7" i="6"/>
  <c r="I7" i="6"/>
  <c r="H7" i="6"/>
  <c r="G7" i="6"/>
  <c r="E7" i="6"/>
  <c r="C7" i="6"/>
  <c r="O6" i="6"/>
  <c r="D29" i="6" l="1"/>
  <c r="L29" i="6"/>
  <c r="G29" i="6"/>
  <c r="K29" i="6"/>
  <c r="F42" i="6"/>
  <c r="N42" i="6"/>
  <c r="N65" i="7"/>
  <c r="N64" i="7"/>
  <c r="N70" i="7" s="1"/>
  <c r="M62" i="6"/>
  <c r="J62" i="6"/>
  <c r="H62" i="6"/>
  <c r="I62" i="6"/>
  <c r="F62" i="6"/>
  <c r="N62" i="6"/>
  <c r="K62" i="6"/>
  <c r="E62" i="6"/>
  <c r="G62" i="6"/>
  <c r="D62" i="6"/>
  <c r="L62" i="6"/>
  <c r="O7" i="6"/>
  <c r="O33" i="6"/>
  <c r="O32" i="6"/>
  <c r="O42" i="6" s="1"/>
  <c r="C29" i="6"/>
  <c r="O23" i="6"/>
  <c r="O29" i="6" s="1"/>
  <c r="I63" i="6" l="1"/>
  <c r="I64" i="6"/>
  <c r="I66" i="6" s="1"/>
  <c r="I8" i="6" s="1"/>
  <c r="F64" i="6"/>
  <c r="F66" i="6" s="1"/>
  <c r="F8" i="6" s="1"/>
  <c r="F63" i="6"/>
  <c r="N64" i="6"/>
  <c r="N66" i="6" s="1"/>
  <c r="N8" i="6" s="1"/>
  <c r="N63" i="6"/>
  <c r="L63" i="6"/>
  <c r="L64" i="6"/>
  <c r="L66" i="6" s="1"/>
  <c r="L8" i="6" s="1"/>
  <c r="D63" i="6"/>
  <c r="D64" i="6"/>
  <c r="D66" i="6" s="1"/>
  <c r="D8" i="6" s="1"/>
  <c r="H64" i="6"/>
  <c r="H66" i="6" s="1"/>
  <c r="H8" i="6" s="1"/>
  <c r="H63" i="6"/>
  <c r="G64" i="6"/>
  <c r="G66" i="6" s="1"/>
  <c r="G8" i="6" s="1"/>
  <c r="G63" i="6"/>
  <c r="J63" i="6"/>
  <c r="J64" i="6"/>
  <c r="J66" i="6" s="1"/>
  <c r="J8" i="6" s="1"/>
  <c r="K63" i="6"/>
  <c r="K64" i="6"/>
  <c r="K66" i="6" s="1"/>
  <c r="K8" i="6" s="1"/>
  <c r="E64" i="6"/>
  <c r="E66" i="6" s="1"/>
  <c r="E8" i="6" s="1"/>
  <c r="E63" i="6"/>
  <c r="C62" i="6"/>
  <c r="M64" i="6"/>
  <c r="M66" i="6" s="1"/>
  <c r="M8" i="6" s="1"/>
  <c r="M63" i="6"/>
  <c r="C63" i="6" l="1"/>
  <c r="O62" i="6"/>
  <c r="O64" i="6" s="1"/>
  <c r="O66" i="6" s="1"/>
  <c r="C64" i="6"/>
  <c r="C66" i="6" s="1"/>
  <c r="C8" i="6" s="1"/>
  <c r="C9" i="6" l="1"/>
  <c r="O8" i="6"/>
  <c r="C10" i="6"/>
  <c r="D6" i="6" s="1"/>
  <c r="D9" i="6" l="1"/>
  <c r="D10" i="6" s="1"/>
  <c r="E6" i="6" s="1"/>
  <c r="E9" i="6" l="1"/>
  <c r="E10" i="6" s="1"/>
  <c r="F6" i="6" s="1"/>
  <c r="F9" i="6" l="1"/>
  <c r="F10" i="6"/>
  <c r="G6" i="6" s="1"/>
  <c r="G9" i="6" l="1"/>
  <c r="G10" i="6" s="1"/>
  <c r="H6" i="6" s="1"/>
  <c r="H9" i="6" l="1"/>
  <c r="H10" i="6" s="1"/>
  <c r="I6" i="6" s="1"/>
  <c r="I9" i="6" l="1"/>
  <c r="I10" i="6"/>
  <c r="J6" i="6" s="1"/>
  <c r="J9" i="6" l="1"/>
  <c r="J10" i="6" s="1"/>
  <c r="K6" i="6" s="1"/>
  <c r="K9" i="6" l="1"/>
  <c r="K10" i="6"/>
  <c r="L6" i="6" s="1"/>
  <c r="L9" i="6" l="1"/>
  <c r="L10" i="6"/>
  <c r="M6" i="6" s="1"/>
  <c r="M9" i="6" l="1"/>
  <c r="M10" i="6"/>
  <c r="N6" i="6" s="1"/>
  <c r="N9" i="6" l="1"/>
  <c r="O9" i="6" s="1"/>
  <c r="O10" i="6" s="1"/>
  <c r="N10" i="6" l="1"/>
</calcChain>
</file>

<file path=xl/sharedStrings.xml><?xml version="1.0" encoding="utf-8"?>
<sst xmlns="http://schemas.openxmlformats.org/spreadsheetml/2006/main" count="139" uniqueCount="85">
  <si>
    <t>Nunca é cedo pra Investir no seu Futuro!</t>
  </si>
  <si>
    <t>Orçamento: entenda para Investir.</t>
  </si>
  <si>
    <t>Planejamento orçamentário mensal</t>
  </si>
  <si>
    <t>JAN</t>
  </si>
  <si>
    <t>FEV</t>
  </si>
  <si>
    <t>MAR</t>
  </si>
  <si>
    <t>ABRIL</t>
  </si>
  <si>
    <t>MAIO</t>
  </si>
  <si>
    <t>JUN</t>
  </si>
  <si>
    <t>JUL</t>
  </si>
  <si>
    <t>AGO</t>
  </si>
  <si>
    <t>SET</t>
  </si>
  <si>
    <t>OUT</t>
  </si>
  <si>
    <t>NOV</t>
  </si>
  <si>
    <t>DEZ</t>
  </si>
  <si>
    <t>TOTAL ANO</t>
  </si>
  <si>
    <t>Saldo do mês anterior</t>
  </si>
  <si>
    <t>Receita Total</t>
  </si>
  <si>
    <t>Despesa Total</t>
  </si>
  <si>
    <t>Resgate de aplicações + Empréstimos</t>
  </si>
  <si>
    <r>
      <t xml:space="preserve">Saldo final do mês. </t>
    </r>
    <r>
      <rPr>
        <b/>
        <sz val="10"/>
        <color indexed="8"/>
        <rFont val="Arial"/>
        <family val="2"/>
      </rPr>
      <t>Sobrou? Que tal investir na Previdência?</t>
    </r>
  </si>
  <si>
    <t>RECEITAS</t>
  </si>
  <si>
    <t>Salário Líquido</t>
  </si>
  <si>
    <t>13º Salário Líquido</t>
  </si>
  <si>
    <t>Férias Líquida</t>
  </si>
  <si>
    <t>Bônus + Comissões + PLR</t>
  </si>
  <si>
    <t>Renda Extra Líquida</t>
  </si>
  <si>
    <t>TOTAL</t>
  </si>
  <si>
    <t>DESPESAS (GASTOS / INVESTIMENTOS)</t>
  </si>
  <si>
    <t>Investimentos</t>
  </si>
  <si>
    <t>Contribuição ao Plano FUNPRESP-EXE</t>
  </si>
  <si>
    <t>Contribuição ao INSS (Previdência Social)</t>
  </si>
  <si>
    <t>Seguro de vida</t>
  </si>
  <si>
    <t>Educação Continuada e Livros</t>
  </si>
  <si>
    <t>Reserva para Emergência</t>
  </si>
  <si>
    <t>Outros investimentos</t>
  </si>
  <si>
    <t>SUB_TOTAL:</t>
  </si>
  <si>
    <t>Fixas</t>
  </si>
  <si>
    <t>Casa</t>
  </si>
  <si>
    <t xml:space="preserve">Aluguel + Condomínio </t>
  </si>
  <si>
    <t>Saúde</t>
  </si>
  <si>
    <t>Plano de saúde e odontológico</t>
  </si>
  <si>
    <t>Energia</t>
  </si>
  <si>
    <t>Água</t>
  </si>
  <si>
    <t>Financiamento imobiliário</t>
  </si>
  <si>
    <t>Telefone, Telefône e Internet</t>
  </si>
  <si>
    <t>Assinaturas de aplicativos (Netflix, Disneyplus, Amazon, etc.)</t>
  </si>
  <si>
    <t xml:space="preserve">Academia </t>
  </si>
  <si>
    <t>Locomoção</t>
  </si>
  <si>
    <t>Seguro de veículo</t>
  </si>
  <si>
    <t>Outras despesas fixas</t>
  </si>
  <si>
    <t>SUB-TOTAL:</t>
  </si>
  <si>
    <t>Variáveis</t>
  </si>
  <si>
    <t>Transporte (Pedágio, Combustível, Uber, etc.)</t>
  </si>
  <si>
    <t xml:space="preserve">Consultas médicas </t>
  </si>
  <si>
    <t>Manutenção residencial</t>
  </si>
  <si>
    <t>Lazer</t>
  </si>
  <si>
    <t>Presentes</t>
  </si>
  <si>
    <t>Lazer e Viagens</t>
  </si>
  <si>
    <t>Transporte</t>
  </si>
  <si>
    <t>Manutenção do veículo</t>
  </si>
  <si>
    <t>Mercado e Feira</t>
  </si>
  <si>
    <t>Alimentação</t>
  </si>
  <si>
    <t>Alimentação Externa (Ifood, UberEats, Delivery, etc.)</t>
  </si>
  <si>
    <t>PetShop</t>
  </si>
  <si>
    <t>Farmácia</t>
  </si>
  <si>
    <t>Vestuário</t>
  </si>
  <si>
    <t>Despesas Pessoais</t>
  </si>
  <si>
    <t>Outras despesas variáveis</t>
  </si>
  <si>
    <t>Extras</t>
  </si>
  <si>
    <t>Despesas para Emergências</t>
  </si>
  <si>
    <t>Outras despesas extras</t>
  </si>
  <si>
    <t>Outras despesas extras (% Receita Total)</t>
  </si>
  <si>
    <t>CONTA CORRENTE (FLUXO DA DISPONIBILIDADE FINANCEIRA - Saldo bancário e aplicações de liquidez imediata)</t>
  </si>
  <si>
    <t>Saldo inicio mês</t>
  </si>
  <si>
    <t>Saldo fim mês</t>
  </si>
  <si>
    <t>Variação do saldo CC</t>
  </si>
  <si>
    <t>Grupo de Despesa</t>
  </si>
  <si>
    <t>Total</t>
  </si>
  <si>
    <t>Itens agregados</t>
  </si>
  <si>
    <r>
      <t>*</t>
    </r>
    <r>
      <rPr>
        <b/>
        <sz val="10"/>
        <color rgb="FF000000"/>
        <rFont val="Arial"/>
        <family val="2"/>
      </rPr>
      <t>Casa:</t>
    </r>
    <r>
      <rPr>
        <sz val="10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"Aluguel + Condomínio"; "Energia";"Água";"Financiamento imobiliário"; "Telefone, Telefône e Internet";"Assinaturas de aplicativos";"Manutenção residencial".</t>
    </r>
  </si>
  <si>
    <r>
      <t>*</t>
    </r>
    <r>
      <rPr>
        <b/>
        <sz val="10"/>
        <color rgb="FF000000"/>
        <rFont val="Arial"/>
        <family val="2"/>
      </rPr>
      <t xml:space="preserve">Saúde: </t>
    </r>
    <r>
      <rPr>
        <sz val="10"/>
        <color rgb="FF000000"/>
        <rFont val="Arial"/>
        <family val="2"/>
      </rPr>
      <t>"Plano de saúde e odontológico"; "Academia ";"Consultas médicas "; "PetShop".</t>
    </r>
  </si>
  <si>
    <r>
      <t>*</t>
    </r>
    <r>
      <rPr>
        <b/>
        <sz val="10"/>
        <color rgb="FF000000"/>
        <rFont val="Arial"/>
        <family val="2"/>
      </rPr>
      <t xml:space="preserve">Lazer: </t>
    </r>
    <r>
      <rPr>
        <sz val="10"/>
        <color rgb="FF000000"/>
        <rFont val="Arial"/>
        <family val="2"/>
      </rPr>
      <t>"Presentes";"Lazer e Viagens";"Vestuário".</t>
    </r>
  </si>
  <si>
    <r>
      <t xml:space="preserve">*Transporte/locomoção: </t>
    </r>
    <r>
      <rPr>
        <sz val="10"/>
        <color rgb="FF000000"/>
        <rFont val="Arial"/>
        <family val="2"/>
      </rPr>
      <t>"Seguro de veículo"; "Transporte (Pedágio, Combustível, Uber, etc.)";"Manutenção do veículo".</t>
    </r>
  </si>
  <si>
    <r>
      <t>*</t>
    </r>
    <r>
      <rPr>
        <b/>
        <sz val="10"/>
        <color rgb="FF000000"/>
        <rFont val="Arial"/>
        <family val="2"/>
      </rPr>
      <t>Alimentação:</t>
    </r>
    <r>
      <rPr>
        <sz val="10"/>
        <color rgb="FF000000"/>
        <rFont val="Arial"/>
        <family val="2"/>
      </rPr>
      <t xml:space="preserve"> "Mercado e Feira"; "Alimentação Externa (Ifood, UberEats, Delivery, etc.)".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</si>
</sst>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_(&quot;R$&quot;* #,##0.00_);_(&quot;R$&quot;* \(#,##0.00\);_(&quot;R$&quot;* &quot;-&quot;??_);_(@_)"/>
    <numFmt numFmtId="167" formatCode="0.0%"/>
  </numFmts>
  <fonts count="26">
    <font>
      <sz val="10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4"/>
      <color rgb="FFFFFFFF"/>
      <name val="Arial"/>
      <family val="2"/>
    </font>
    <font>
      <sz val="12"/>
      <color rgb="FF7F7F7F"/>
      <name val="Arial"/>
      <family val="2"/>
    </font>
    <font>
      <b/>
      <sz val="12"/>
      <color rgb="FF000000"/>
      <name val="Arial"/>
      <family val="2"/>
    </font>
    <font>
      <sz val="16"/>
      <color rgb="FF000000"/>
      <name val="Arial"/>
      <family val="2"/>
    </font>
    <font>
      <sz val="10"/>
      <color theme="1"/>
      <name val="Calibri"/>
      <family val="2"/>
    </font>
    <font>
      <b/>
      <sz val="21"/>
      <color rgb="FFFFFFFF"/>
      <name val="Arial"/>
      <family val="2"/>
    </font>
    <font>
      <b/>
      <sz val="14"/>
      <name val="Arial"/>
      <family val="2"/>
    </font>
    <font>
      <b/>
      <sz val="24"/>
      <color rgb="FF002060"/>
      <name val="Calibri"/>
      <family val="2"/>
      <scheme val="major"/>
    </font>
    <font>
      <sz val="11"/>
      <color rgb="FF00206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4"/>
      <color theme="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9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985C"/>
        <bgColor indexed="64"/>
      </patternFill>
    </fill>
    <fill>
      <patternFill patternType="solid">
        <fgColor rgb="FFAEBBCA"/>
        <bgColor rgb="FF0B5394"/>
      </patternFill>
    </fill>
    <fill>
      <patternFill patternType="solid">
        <fgColor rgb="FF85BF86"/>
        <bgColor rgb="FF07376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0" tint="0.79998168889431442"/>
        <bgColor rgb="FFA4C2F4"/>
      </patternFill>
    </fill>
    <fill>
      <patternFill patternType="solid">
        <fgColor theme="4" tint="0.39997558519241921"/>
        <bgColor rgb="FF6D9EEB"/>
      </patternFill>
    </fill>
    <fill>
      <patternFill patternType="solid">
        <fgColor theme="1" tint="0.39997558519241921"/>
        <bgColor rgb="FF4A86E8"/>
      </patternFill>
    </fill>
    <fill>
      <patternFill patternType="solid">
        <fgColor theme="1" tint="0.39997558519241921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9997558519241921"/>
        <bgColor rgb="FF1C4587"/>
      </patternFill>
    </fill>
    <fill>
      <patternFill patternType="solid">
        <fgColor theme="9" tint="0.39997558519241921"/>
        <bgColor rgb="FFB45F0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rgb="FFE69138"/>
      </patternFill>
    </fill>
    <fill>
      <patternFill patternType="solid">
        <fgColor theme="3" tint="0.79998168889431442"/>
        <bgColor rgb="FF274E13"/>
      </patternFill>
    </fill>
    <fill>
      <patternFill patternType="solid">
        <fgColor theme="3" tint="0.79998168889431442"/>
        <bgColor rgb="FF38761D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9CB9C"/>
      </patternFill>
    </fill>
    <fill>
      <patternFill patternType="solid">
        <fgColor rgb="FF90ABDC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/>
      <top style="thin">
        <color rgb="FFF3F3F3"/>
      </top>
      <bottom style="thin">
        <color rgb="FFF3F3F3"/>
      </bottom>
      <diagonal/>
    </border>
    <border>
      <left/>
      <right/>
      <top style="thin">
        <color rgb="FFF3F3F3"/>
      </top>
      <bottom style="thin">
        <color rgb="FFF3F3F3"/>
      </bottom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3F3F3"/>
      </right>
      <top style="thin">
        <color indexed="64"/>
      </top>
      <bottom/>
      <diagonal/>
    </border>
    <border>
      <left style="thin">
        <color rgb="FFF3F3F3"/>
      </left>
      <right style="thin">
        <color rgb="FFF3F3F3"/>
      </right>
      <top style="thin">
        <color indexed="64"/>
      </top>
      <bottom/>
      <diagonal/>
    </border>
    <border>
      <left style="thin">
        <color rgb="FFF3F3F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1">
    <xf numFmtId="0" fontId="0" fillId="0" borderId="0" xfId="0"/>
    <xf numFmtId="0" fontId="11" fillId="0" borderId="0" xfId="0" applyFont="1"/>
    <xf numFmtId="0" fontId="0" fillId="3" borderId="0" xfId="0" applyFill="1"/>
    <xf numFmtId="0" fontId="0" fillId="4" borderId="0" xfId="0" applyFill="1"/>
    <xf numFmtId="0" fontId="14" fillId="5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3" fillId="7" borderId="0" xfId="0" applyFont="1" applyFill="1" applyAlignment="1" applyProtection="1">
      <alignment vertical="center"/>
      <protection locked="0"/>
    </xf>
    <xf numFmtId="166" fontId="10" fillId="7" borderId="1" xfId="1" applyFont="1" applyFill="1" applyBorder="1" applyAlignment="1" applyProtection="1">
      <alignment vertical="center"/>
      <protection locked="0"/>
    </xf>
    <xf numFmtId="166" fontId="10" fillId="8" borderId="0" xfId="0" applyNumberFormat="1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6" fontId="7" fillId="0" borderId="1" xfId="1" applyFont="1" applyBorder="1" applyAlignment="1" applyProtection="1">
      <alignment vertical="center"/>
    </xf>
    <xf numFmtId="166" fontId="10" fillId="0" borderId="1" xfId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166" fontId="7" fillId="0" borderId="1" xfId="1" applyFont="1" applyFill="1" applyBorder="1" applyAlignment="1" applyProtection="1">
      <alignment vertical="center"/>
    </xf>
    <xf numFmtId="0" fontId="4" fillId="10" borderId="1" xfId="0" applyFont="1" applyFill="1" applyBorder="1" applyAlignment="1" applyProtection="1">
      <alignment vertical="center"/>
      <protection locked="0"/>
    </xf>
    <xf numFmtId="166" fontId="10" fillId="10" borderId="1" xfId="1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13" borderId="1" xfId="0" applyFont="1" applyFill="1" applyBorder="1" applyAlignment="1" applyProtection="1">
      <alignment vertical="center"/>
      <protection locked="0"/>
    </xf>
    <xf numFmtId="166" fontId="7" fillId="2" borderId="1" xfId="1" applyFont="1" applyFill="1" applyBorder="1" applyAlignment="1" applyProtection="1">
      <alignment vertical="center"/>
      <protection locked="0"/>
    </xf>
    <xf numFmtId="166" fontId="7" fillId="14" borderId="1" xfId="1" applyFont="1" applyFill="1" applyBorder="1" applyAlignment="1" applyProtection="1">
      <alignment vertical="center"/>
      <protection locked="0"/>
    </xf>
    <xf numFmtId="0" fontId="3" fillId="15" borderId="1" xfId="0" applyFont="1" applyFill="1" applyBorder="1" applyAlignment="1" applyProtection="1">
      <alignment vertical="center"/>
      <protection locked="0"/>
    </xf>
    <xf numFmtId="166" fontId="3" fillId="15" borderId="1" xfId="1" applyFont="1" applyFill="1" applyBorder="1" applyAlignment="1" applyProtection="1">
      <alignment vertical="center"/>
      <protection locked="0"/>
    </xf>
    <xf numFmtId="166" fontId="3" fillId="11" borderId="1" xfId="1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0" fillId="18" borderId="2" xfId="0" applyFont="1" applyFill="1" applyBorder="1" applyAlignment="1" applyProtection="1">
      <alignment vertical="center"/>
      <protection locked="0"/>
    </xf>
    <xf numFmtId="0" fontId="10" fillId="18" borderId="3" xfId="0" applyFont="1" applyFill="1" applyBorder="1" applyAlignment="1" applyProtection="1">
      <alignment vertical="center"/>
      <protection locked="0"/>
    </xf>
    <xf numFmtId="0" fontId="10" fillId="18" borderId="4" xfId="0" applyFont="1" applyFill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vertical="center"/>
      <protection locked="0"/>
    </xf>
    <xf numFmtId="166" fontId="7" fillId="0" borderId="1" xfId="1" applyFont="1" applyFill="1" applyBorder="1" applyAlignment="1" applyProtection="1">
      <alignment vertical="center"/>
      <protection locked="0"/>
    </xf>
    <xf numFmtId="0" fontId="3" fillId="19" borderId="1" xfId="0" applyFont="1" applyFill="1" applyBorder="1" applyAlignment="1" applyProtection="1">
      <alignment vertical="center"/>
      <protection locked="0"/>
    </xf>
    <xf numFmtId="166" fontId="3" fillId="19" borderId="1" xfId="1" applyFont="1" applyFill="1" applyBorder="1" applyAlignment="1" applyProtection="1">
      <alignment vertical="center"/>
      <protection locked="0"/>
    </xf>
    <xf numFmtId="166" fontId="3" fillId="20" borderId="1" xfId="1" applyFont="1" applyFill="1" applyBorder="1" applyAlignment="1" applyProtection="1">
      <alignment vertical="center"/>
      <protection locked="0"/>
    </xf>
    <xf numFmtId="0" fontId="1" fillId="21" borderId="3" xfId="0" applyFont="1" applyFill="1" applyBorder="1" applyProtection="1">
      <protection locked="0"/>
    </xf>
    <xf numFmtId="0" fontId="1" fillId="21" borderId="4" xfId="0" applyFont="1" applyFill="1" applyBorder="1" applyProtection="1">
      <protection locked="0"/>
    </xf>
    <xf numFmtId="0" fontId="10" fillId="22" borderId="1" xfId="0" applyFont="1" applyFill="1" applyBorder="1" applyAlignment="1" applyProtection="1">
      <alignment vertical="center"/>
      <protection locked="0"/>
    </xf>
    <xf numFmtId="166" fontId="10" fillId="22" borderId="1" xfId="1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 textRotation="255"/>
      <protection locked="0"/>
    </xf>
    <xf numFmtId="166" fontId="7" fillId="2" borderId="1" xfId="1" applyFont="1" applyFill="1" applyBorder="1" applyAlignment="1" applyProtection="1">
      <alignment vertical="center"/>
    </xf>
    <xf numFmtId="167" fontId="7" fillId="2" borderId="1" xfId="3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vertical="center"/>
      <protection locked="0"/>
    </xf>
    <xf numFmtId="166" fontId="3" fillId="16" borderId="1" xfId="1" applyFont="1" applyFill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2" fillId="24" borderId="0" xfId="0" applyFont="1" applyFill="1" applyAlignment="1" applyProtection="1">
      <alignment vertical="center"/>
      <protection locked="0"/>
    </xf>
    <xf numFmtId="0" fontId="1" fillId="24" borderId="0" xfId="0" applyFont="1" applyFill="1" applyAlignment="1" applyProtection="1">
      <alignment vertical="center"/>
      <protection locked="0"/>
    </xf>
    <xf numFmtId="166" fontId="10" fillId="24" borderId="1" xfId="1" applyFont="1" applyFill="1" applyBorder="1" applyAlignment="1" applyProtection="1">
      <alignment vertical="center"/>
    </xf>
    <xf numFmtId="166" fontId="1" fillId="0" borderId="0" xfId="0" applyNumberFormat="1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0" fontId="22" fillId="5" borderId="5" xfId="0" applyFont="1" applyFill="1" applyBorder="1" applyAlignment="1" applyProtection="1">
      <alignment horizontal="center" vertical="center"/>
      <protection locked="0"/>
    </xf>
    <xf numFmtId="0" fontId="22" fillId="5" borderId="6" xfId="0" applyFont="1" applyFill="1" applyBorder="1" applyAlignment="1" applyProtection="1">
      <alignment horizontal="center" vertical="center"/>
      <protection locked="0"/>
    </xf>
    <xf numFmtId="0" fontId="22" fillId="5" borderId="7" xfId="0" applyFont="1" applyFill="1" applyBorder="1" applyAlignment="1" applyProtection="1">
      <alignment horizontal="center" vertical="center"/>
      <protection locked="0"/>
    </xf>
    <xf numFmtId="0" fontId="22" fillId="5" borderId="8" xfId="0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165" fontId="0" fillId="0" borderId="10" xfId="2" applyFont="1" applyBorder="1" applyAlignment="1"/>
    <xf numFmtId="165" fontId="0" fillId="0" borderId="11" xfId="2" applyFont="1" applyBorder="1" applyAlignment="1"/>
    <xf numFmtId="165" fontId="0" fillId="0" borderId="12" xfId="2" applyFont="1" applyBorder="1" applyAlignment="1"/>
    <xf numFmtId="165" fontId="0" fillId="0" borderId="13" xfId="2" applyFont="1" applyBorder="1" applyAlignment="1"/>
    <xf numFmtId="165" fontId="0" fillId="0" borderId="0" xfId="2" applyFont="1" applyBorder="1" applyAlignment="1"/>
    <xf numFmtId="165" fontId="0" fillId="0" borderId="9" xfId="2" applyFont="1" applyBorder="1" applyAlignment="1"/>
    <xf numFmtId="0" fontId="0" fillId="0" borderId="14" xfId="0" applyBorder="1"/>
    <xf numFmtId="165" fontId="0" fillId="0" borderId="15" xfId="2" applyFont="1" applyBorder="1" applyAlignment="1"/>
    <xf numFmtId="165" fontId="0" fillId="0" borderId="16" xfId="2" applyFont="1" applyBorder="1" applyAlignment="1"/>
    <xf numFmtId="165" fontId="0" fillId="0" borderId="14" xfId="2" applyFont="1" applyBorder="1" applyAlignment="1"/>
    <xf numFmtId="0" fontId="23" fillId="0" borderId="5" xfId="0" applyFont="1" applyBorder="1"/>
    <xf numFmtId="165" fontId="23" fillId="0" borderId="17" xfId="2" applyFont="1" applyBorder="1" applyAlignment="1"/>
    <xf numFmtId="165" fontId="23" fillId="0" borderId="5" xfId="2" applyFont="1" applyBorder="1" applyAlignment="1"/>
    <xf numFmtId="0" fontId="23" fillId="0" borderId="0" xfId="0" applyFont="1"/>
    <xf numFmtId="165" fontId="23" fillId="0" borderId="0" xfId="2" applyFont="1" applyBorder="1" applyAlignment="1"/>
    <xf numFmtId="0" fontId="24" fillId="0" borderId="0" xfId="0" applyFont="1"/>
    <xf numFmtId="0" fontId="12" fillId="3" borderId="0" xfId="0" applyFont="1" applyFill="1" applyAlignment="1">
      <alignment wrapText="1"/>
    </xf>
    <xf numFmtId="0" fontId="12" fillId="3" borderId="0" xfId="0" applyFont="1" applyFill="1" applyAlignment="1">
      <alignment vertical="center" wrapText="1"/>
    </xf>
    <xf numFmtId="0" fontId="10" fillId="2" borderId="0" xfId="0" applyFont="1" applyFill="1" applyAlignment="1" applyProtection="1">
      <alignment horizontal="center" vertical="center" textRotation="255"/>
      <protection locked="0"/>
    </xf>
    <xf numFmtId="0" fontId="14" fillId="23" borderId="0" xfId="0" applyFont="1" applyFill="1" applyAlignment="1" applyProtection="1">
      <alignment horizontal="center" vertical="center"/>
      <protection locked="0"/>
    </xf>
    <xf numFmtId="0" fontId="13" fillId="6" borderId="0" xfId="0" applyFont="1" applyFill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8" fillId="11" borderId="2" xfId="0" applyFont="1" applyFill="1" applyBorder="1" applyAlignment="1" applyProtection="1">
      <alignment horizontal="center" vertical="center"/>
      <protection locked="0"/>
    </xf>
    <xf numFmtId="0" fontId="18" fillId="16" borderId="2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/>
    <xf numFmtId="0" fontId="19" fillId="12" borderId="3" xfId="0" applyFont="1" applyFill="1" applyBorder="1" applyAlignment="1" applyProtection="1">
      <protection locked="0"/>
    </xf>
    <xf numFmtId="0" fontId="19" fillId="12" borderId="4" xfId="0" applyFont="1" applyFill="1" applyBorder="1" applyAlignment="1" applyProtection="1">
      <protection locked="0"/>
    </xf>
    <xf numFmtId="0" fontId="1" fillId="0" borderId="0" xfId="0" applyFont="1" applyAlignment="1" applyProtection="1">
      <protection locked="0"/>
    </xf>
    <xf numFmtId="0" fontId="19" fillId="17" borderId="3" xfId="0" applyFont="1" applyFill="1" applyBorder="1" applyAlignment="1" applyProtection="1">
      <protection locked="0"/>
    </xf>
    <xf numFmtId="0" fontId="19" fillId="17" borderId="4" xfId="0" applyFont="1" applyFill="1" applyBorder="1" applyAlignment="1" applyProtection="1">
      <protection locked="0"/>
    </xf>
  </cellXfs>
  <cellStyles count="4">
    <cellStyle name="Moeda" xfId="1" builtinId="4"/>
    <cellStyle name="Normal" xfId="0" builtinId="0"/>
    <cellStyle name="Porcentagem" xfId="3" builtinId="5"/>
    <cellStyle name="Vírgula" xfId="2" builtinId="3"/>
  </cellStyles>
  <dxfs count="3">
    <dxf>
      <font>
        <b/>
        <i val="0"/>
        <color auto="1"/>
      </font>
      <fill>
        <patternFill>
          <bgColor theme="0" tint="0.79998168889431442"/>
        </patternFill>
      </fill>
    </dxf>
    <dxf>
      <font>
        <b/>
        <i val="0"/>
        <color theme="0"/>
      </font>
      <fill>
        <patternFill>
          <bgColor rgb="FFEA473A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18033"/>
      <color rgb="FF4BB280"/>
      <color rgb="FF53A151"/>
      <color rgb="FF64788F"/>
      <color rgb="FF83C081"/>
      <color rgb="FFAFD6AE"/>
      <color rgb="FFA7B3C1"/>
      <color rgb="FFCDE6CC"/>
      <color rgb="FF439184"/>
      <color rgb="FF5465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pt-BR" sz="1200" b="1">
                <a:solidFill>
                  <a:sysClr val="windowText" lastClr="000000"/>
                </a:solidFill>
              </a:rPr>
              <a:t>Evolução das receitas e despesas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[1]Planilha!$B$7</c:f>
              <c:strCache>
                <c:ptCount val="1"/>
                <c:pt idx="0">
                  <c:v>Receita Total</c:v>
                </c:pt>
              </c:strCache>
            </c:strRef>
          </c:tx>
          <c:spPr>
            <a:solidFill>
              <a:srgbClr val="83C081"/>
            </a:solidFill>
            <a:ln>
              <a:noFill/>
            </a:ln>
            <a:effectLst/>
          </c:spPr>
          <c:invertIfNegative val="0"/>
          <c:cat>
            <c:strRef>
              <c:f>[1]Planilha!$C$4:$N$4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ABRIL</c:v>
                </c:pt>
                <c:pt idx="4">
                  <c:v>MAIO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[1]Planilha!$C$7:$N$7</c:f>
              <c:numCache>
                <c:formatCode>General</c:formatCode>
                <c:ptCount val="12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0F3-9D3F-A9AB1CE74F64}"/>
            </c:ext>
          </c:extLst>
        </c:ser>
        <c:ser>
          <c:idx val="1"/>
          <c:order val="1"/>
          <c:tx>
            <c:strRef>
              <c:f>[1]Planilha!$B$8</c:f>
              <c:strCache>
                <c:ptCount val="1"/>
                <c:pt idx="0">
                  <c:v>Despesa Total</c:v>
                </c:pt>
              </c:strCache>
            </c:strRef>
          </c:tx>
          <c:spPr>
            <a:solidFill>
              <a:srgbClr val="546578"/>
            </a:solidFill>
            <a:ln>
              <a:noFill/>
            </a:ln>
            <a:effectLst/>
          </c:spPr>
          <c:invertIfNegative val="0"/>
          <c:cat>
            <c:strRef>
              <c:f>[1]Planilha!$C$4:$N$4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ABRIL</c:v>
                </c:pt>
                <c:pt idx="4">
                  <c:v>MAIO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[1]Planilha!$C$8:$N$8</c:f>
              <c:numCache>
                <c:formatCode>General</c:formatCode>
                <c:ptCount val="12"/>
                <c:pt idx="0">
                  <c:v>14340</c:v>
                </c:pt>
                <c:pt idx="1">
                  <c:v>6840</c:v>
                </c:pt>
                <c:pt idx="2">
                  <c:v>6840</c:v>
                </c:pt>
                <c:pt idx="3">
                  <c:v>6840</c:v>
                </c:pt>
                <c:pt idx="4">
                  <c:v>6840</c:v>
                </c:pt>
                <c:pt idx="5">
                  <c:v>14040</c:v>
                </c:pt>
                <c:pt idx="6">
                  <c:v>6840</c:v>
                </c:pt>
                <c:pt idx="7">
                  <c:v>6840</c:v>
                </c:pt>
                <c:pt idx="8">
                  <c:v>6840</c:v>
                </c:pt>
                <c:pt idx="9">
                  <c:v>6840</c:v>
                </c:pt>
                <c:pt idx="10">
                  <c:v>6840</c:v>
                </c:pt>
                <c:pt idx="11">
                  <c:v>6840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0F3-9D3F-A9AB1CE74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182528"/>
        <c:axId val="635172736"/>
      </c:barChart>
      <c:catAx>
        <c:axId val="63518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72736"/>
        <c:crosses val="autoZero"/>
        <c:auto val="1"/>
        <c:lblAlgn val="ctr"/>
        <c:lblOffset val="100"/>
        <c:noMultiLvlLbl val="0"/>
      </c:catAx>
      <c:valAx>
        <c:axId val="635172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8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>
                <a:solidFill>
                  <a:sysClr val="windowText" lastClr="000000"/>
                </a:solidFill>
              </a:rPr>
              <a:t>Composição dos Gastos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[1]Planilha!$B$22</c:f>
              <c:strCache>
                <c:ptCount val="1"/>
                <c:pt idx="0">
                  <c:v>Investimentos</c:v>
                </c:pt>
              </c:strCache>
            </c:strRef>
          </c:tx>
          <c:spPr>
            <a:solidFill>
              <a:srgbClr val="64788F"/>
            </a:solidFill>
            <a:ln>
              <a:noFill/>
            </a:ln>
            <a:effectLst/>
          </c:spPr>
          <c:invertIfNegative val="0"/>
          <c:cat>
            <c:strRef>
              <c:f>[1]Planilha!$C$4:$N$4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ABRIL</c:v>
                </c:pt>
                <c:pt idx="4">
                  <c:v>MAIO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[1]Planilha!$C$29:$N$29</c:f>
              <c:numCache>
                <c:formatCode>General</c:formatCode>
                <c:ptCount val="12"/>
                <c:pt idx="0">
                  <c:v>1450</c:v>
                </c:pt>
                <c:pt idx="1">
                  <c:v>1450</c:v>
                </c:pt>
                <c:pt idx="2">
                  <c:v>1450</c:v>
                </c:pt>
                <c:pt idx="3">
                  <c:v>1450</c:v>
                </c:pt>
                <c:pt idx="4">
                  <c:v>1450</c:v>
                </c:pt>
                <c:pt idx="5">
                  <c:v>1450</c:v>
                </c:pt>
                <c:pt idx="6">
                  <c:v>1450</c:v>
                </c:pt>
                <c:pt idx="7">
                  <c:v>1450</c:v>
                </c:pt>
                <c:pt idx="8">
                  <c:v>1450</c:v>
                </c:pt>
                <c:pt idx="9">
                  <c:v>1450</c:v>
                </c:pt>
                <c:pt idx="10">
                  <c:v>1450</c:v>
                </c:pt>
                <c:pt idx="11">
                  <c:v>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CB-4B71-B9D4-71734F012D3F}"/>
            </c:ext>
          </c:extLst>
        </c:ser>
        <c:ser>
          <c:idx val="1"/>
          <c:order val="1"/>
          <c:tx>
            <c:strRef>
              <c:f>[1]Planilha!$B$31</c:f>
              <c:strCache>
                <c:ptCount val="1"/>
                <c:pt idx="0">
                  <c:v>Fixas</c:v>
                </c:pt>
              </c:strCache>
            </c:strRef>
          </c:tx>
          <c:spPr>
            <a:solidFill>
              <a:srgbClr val="4BB280"/>
            </a:solidFill>
            <a:ln>
              <a:noFill/>
            </a:ln>
            <a:effectLst/>
          </c:spPr>
          <c:invertIfNegative val="0"/>
          <c:cat>
            <c:strRef>
              <c:f>[1]Planilha!$C$4:$N$4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ABRIL</c:v>
                </c:pt>
                <c:pt idx="4">
                  <c:v>MAIO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[1]Planilha!$C$42:$N$42</c:f>
              <c:numCache>
                <c:formatCode>General</c:formatCode>
                <c:ptCount val="12"/>
                <c:pt idx="0">
                  <c:v>3750</c:v>
                </c:pt>
                <c:pt idx="1">
                  <c:v>3750</c:v>
                </c:pt>
                <c:pt idx="2">
                  <c:v>3750</c:v>
                </c:pt>
                <c:pt idx="3">
                  <c:v>3750</c:v>
                </c:pt>
                <c:pt idx="4">
                  <c:v>3750</c:v>
                </c:pt>
                <c:pt idx="5">
                  <c:v>3750</c:v>
                </c:pt>
                <c:pt idx="6">
                  <c:v>3750</c:v>
                </c:pt>
                <c:pt idx="7">
                  <c:v>3750</c:v>
                </c:pt>
                <c:pt idx="8">
                  <c:v>3750</c:v>
                </c:pt>
                <c:pt idx="9">
                  <c:v>3750</c:v>
                </c:pt>
                <c:pt idx="10">
                  <c:v>3750</c:v>
                </c:pt>
                <c:pt idx="11">
                  <c:v>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CB-4B71-B9D4-71734F012D3F}"/>
            </c:ext>
          </c:extLst>
        </c:ser>
        <c:ser>
          <c:idx val="2"/>
          <c:order val="2"/>
          <c:tx>
            <c:strRef>
              <c:f>[1]Planilha!$B$44</c:f>
              <c:strCache>
                <c:ptCount val="1"/>
                <c:pt idx="0">
                  <c:v>Variáveis</c:v>
                </c:pt>
              </c:strCache>
            </c:strRef>
          </c:tx>
          <c:spPr>
            <a:solidFill>
              <a:srgbClr val="83C081"/>
            </a:solidFill>
            <a:ln>
              <a:noFill/>
            </a:ln>
            <a:effectLst/>
          </c:spPr>
          <c:invertIfNegative val="0"/>
          <c:cat>
            <c:strRef>
              <c:f>[1]Planilha!$C$4:$N$4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ABRIL</c:v>
                </c:pt>
                <c:pt idx="4">
                  <c:v>MAIO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[1]Planilha!$C$58:$N$58</c:f>
              <c:numCache>
                <c:formatCode>General</c:formatCode>
                <c:ptCount val="12"/>
                <c:pt idx="0">
                  <c:v>1640</c:v>
                </c:pt>
                <c:pt idx="1">
                  <c:v>1640</c:v>
                </c:pt>
                <c:pt idx="2">
                  <c:v>1640</c:v>
                </c:pt>
                <c:pt idx="3">
                  <c:v>1640</c:v>
                </c:pt>
                <c:pt idx="4">
                  <c:v>1640</c:v>
                </c:pt>
                <c:pt idx="5">
                  <c:v>1640</c:v>
                </c:pt>
                <c:pt idx="6">
                  <c:v>1640</c:v>
                </c:pt>
                <c:pt idx="7">
                  <c:v>1640</c:v>
                </c:pt>
                <c:pt idx="8">
                  <c:v>1640</c:v>
                </c:pt>
                <c:pt idx="9">
                  <c:v>1640</c:v>
                </c:pt>
                <c:pt idx="10">
                  <c:v>1640</c:v>
                </c:pt>
                <c:pt idx="11">
                  <c:v>1640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CB-4B71-B9D4-71734F012D3F}"/>
            </c:ext>
          </c:extLst>
        </c:ser>
        <c:ser>
          <c:idx val="3"/>
          <c:order val="3"/>
          <c:tx>
            <c:strRef>
              <c:f>[1]Planilha!$B$60</c:f>
              <c:strCache>
                <c:ptCount val="1"/>
                <c:pt idx="0">
                  <c:v>Extras</c:v>
                </c:pt>
              </c:strCache>
            </c:strRef>
          </c:tx>
          <c:spPr>
            <a:solidFill>
              <a:srgbClr val="F18033"/>
            </a:solidFill>
            <a:ln>
              <a:noFill/>
            </a:ln>
            <a:effectLst/>
          </c:spPr>
          <c:invertIfNegative val="0"/>
          <c:cat>
            <c:strRef>
              <c:f>[1]Planilha!$C$4:$N$4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ABRIL</c:v>
                </c:pt>
                <c:pt idx="4">
                  <c:v>MAIO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[1]Planilha!$C$64:$N$64</c:f>
              <c:numCache>
                <c:formatCode>General</c:formatCode>
                <c:ptCount val="12"/>
                <c:pt idx="0">
                  <c:v>7500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7200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CB-4B71-B9D4-71734F012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171104"/>
        <c:axId val="635171648"/>
      </c:barChart>
      <c:catAx>
        <c:axId val="63517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71648"/>
        <c:crosses val="autoZero"/>
        <c:auto val="1"/>
        <c:lblAlgn val="ctr"/>
        <c:lblOffset val="100"/>
        <c:noMultiLvlLbl val="0"/>
      </c:catAx>
      <c:valAx>
        <c:axId val="63517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7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>
                <a:solidFill>
                  <a:sysClr val="windowText" lastClr="000000"/>
                </a:solidFill>
              </a:rPr>
              <a:t>Composição dos Gastos mensais por Grupo de Despesa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endParaRPr lang="pt-BR" sz="12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709711286089232E-2"/>
          <c:y val="0.14729842061512882"/>
          <c:w val="0.92551251093613296"/>
          <c:h val="0.6828815101354226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Gráficos!$A$64</c:f>
              <c:strCache>
                <c:ptCount val="1"/>
                <c:pt idx="0">
                  <c:v>Investimentos</c:v>
                </c:pt>
              </c:strCache>
            </c:strRef>
          </c:tx>
          <c:spPr>
            <a:solidFill>
              <a:srgbClr val="64788F"/>
            </a:solidFill>
            <a:ln>
              <a:noFill/>
            </a:ln>
            <a:effectLst/>
          </c:spPr>
          <c:invertIfNegative val="0"/>
          <c:cat>
            <c:strRef>
              <c:f>Gráficos!$B$63:$M$63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ABRIL</c:v>
                </c:pt>
                <c:pt idx="4">
                  <c:v>MAIO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Gráficos!$B$64:$M$64</c:f>
              <c:numCache>
                <c:formatCode>_-* #,##0.00_-;\-* #,##0.00_-;_-*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D-4869-A495-B8FA5A3A232F}"/>
            </c:ext>
          </c:extLst>
        </c:ser>
        <c:ser>
          <c:idx val="1"/>
          <c:order val="1"/>
          <c:tx>
            <c:strRef>
              <c:f>Gráficos!$A$65</c:f>
              <c:strCache>
                <c:ptCount val="1"/>
                <c:pt idx="0">
                  <c:v>Casa</c:v>
                </c:pt>
              </c:strCache>
            </c:strRef>
          </c:tx>
          <c:spPr>
            <a:solidFill>
              <a:srgbClr val="F18033"/>
            </a:solidFill>
            <a:ln>
              <a:noFill/>
            </a:ln>
            <a:effectLst/>
          </c:spPr>
          <c:invertIfNegative val="0"/>
          <c:cat>
            <c:strRef>
              <c:f>Gráficos!$B$63:$M$63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ABRIL</c:v>
                </c:pt>
                <c:pt idx="4">
                  <c:v>MAIO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Gráficos!$B$65:$M$65</c:f>
              <c:numCache>
                <c:formatCode>_-* #,##0.00_-;\-* #,##0.00_-;_-*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FD-4869-A495-B8FA5A3A232F}"/>
            </c:ext>
          </c:extLst>
        </c:ser>
        <c:ser>
          <c:idx val="2"/>
          <c:order val="2"/>
          <c:tx>
            <c:strRef>
              <c:f>Gráficos!$A$66</c:f>
              <c:strCache>
                <c:ptCount val="1"/>
                <c:pt idx="0">
                  <c:v>Saúde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Gráficos!$B$63:$M$63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ABRIL</c:v>
                </c:pt>
                <c:pt idx="4">
                  <c:v>MAIO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Gráficos!$B$66:$M$66</c:f>
              <c:numCache>
                <c:formatCode>_-* #,##0.00_-;\-* #,##0.00_-;_-*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FD-4869-A495-B8FA5A3A232F}"/>
            </c:ext>
          </c:extLst>
        </c:ser>
        <c:ser>
          <c:idx val="3"/>
          <c:order val="3"/>
          <c:tx>
            <c:strRef>
              <c:f>Gráficos!$A$67</c:f>
              <c:strCache>
                <c:ptCount val="1"/>
                <c:pt idx="0">
                  <c:v>Lazer</c:v>
                </c:pt>
              </c:strCache>
            </c:strRef>
          </c:tx>
          <c:spPr>
            <a:solidFill>
              <a:srgbClr val="4BB280"/>
            </a:solidFill>
            <a:ln>
              <a:noFill/>
            </a:ln>
            <a:effectLst/>
          </c:spPr>
          <c:invertIfNegative val="0"/>
          <c:cat>
            <c:strRef>
              <c:f>Gráficos!$B$63:$M$63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ABRIL</c:v>
                </c:pt>
                <c:pt idx="4">
                  <c:v>MAIO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Gráficos!$B$67:$M$67</c:f>
              <c:numCache>
                <c:formatCode>_-* #,##0.00_-;\-* #,##0.00_-;_-*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FD-4869-A495-B8FA5A3A232F}"/>
            </c:ext>
          </c:extLst>
        </c:ser>
        <c:ser>
          <c:idx val="4"/>
          <c:order val="4"/>
          <c:tx>
            <c:strRef>
              <c:f>Gráficos!$A$68</c:f>
              <c:strCache>
                <c:ptCount val="1"/>
                <c:pt idx="0">
                  <c:v>Locomoção</c:v>
                </c:pt>
              </c:strCache>
            </c:strRef>
          </c:tx>
          <c:spPr>
            <a:solidFill>
              <a:srgbClr val="64788F"/>
            </a:solidFill>
            <a:ln>
              <a:noFill/>
            </a:ln>
            <a:effectLst/>
          </c:spPr>
          <c:invertIfNegative val="0"/>
          <c:cat>
            <c:strRef>
              <c:f>Gráficos!$B$63:$M$63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ABRIL</c:v>
                </c:pt>
                <c:pt idx="4">
                  <c:v>MAIO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Gráficos!$B$68:$M$68</c:f>
              <c:numCache>
                <c:formatCode>_-* #,##0.00_-;\-* #,##0.00_-;_-*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FD-4869-A495-B8FA5A3A232F}"/>
            </c:ext>
          </c:extLst>
        </c:ser>
        <c:ser>
          <c:idx val="5"/>
          <c:order val="5"/>
          <c:tx>
            <c:strRef>
              <c:f>Gráficos!$A$69</c:f>
              <c:strCache>
                <c:ptCount val="1"/>
                <c:pt idx="0">
                  <c:v>Alimentação</c:v>
                </c:pt>
              </c:strCache>
            </c:strRef>
          </c:tx>
          <c:spPr>
            <a:solidFill>
              <a:srgbClr val="53A151"/>
            </a:solidFill>
            <a:ln>
              <a:noFill/>
            </a:ln>
            <a:effectLst/>
          </c:spPr>
          <c:invertIfNegative val="0"/>
          <c:cat>
            <c:strRef>
              <c:f>Gráficos!$B$63:$M$63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ABRIL</c:v>
                </c:pt>
                <c:pt idx="4">
                  <c:v>MAIO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Gráficos!$B$69:$M$69</c:f>
              <c:numCache>
                <c:formatCode>_-* #,##0.00_-;\-* #,##0.00_-;_-*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FD-4869-A495-B8FA5A3A2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183072"/>
        <c:axId val="635183616"/>
      </c:barChart>
      <c:catAx>
        <c:axId val="63518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83616"/>
        <c:crosses val="autoZero"/>
        <c:auto val="1"/>
        <c:lblAlgn val="ctr"/>
        <c:lblOffset val="100"/>
        <c:noMultiLvlLbl val="0"/>
      </c:catAx>
      <c:valAx>
        <c:axId val="63518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8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stagram.com/funpresp/" TargetMode="External"/><Relationship Id="rId13" Type="http://schemas.openxmlformats.org/officeDocument/2006/relationships/image" Target="../media/image8.png"/><Relationship Id="rId18" Type="http://schemas.openxmlformats.org/officeDocument/2006/relationships/hyperlink" Target="https://open.spotify.com/show/4jtGCULyc8ys9W5Mf8hNbP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Funpresp" TargetMode="External"/><Relationship Id="rId17" Type="http://schemas.openxmlformats.org/officeDocument/2006/relationships/image" Target="../media/image10.png"/><Relationship Id="rId2" Type="http://schemas.openxmlformats.org/officeDocument/2006/relationships/image" Target="../media/image2.png"/><Relationship Id="rId16" Type="http://schemas.openxmlformats.org/officeDocument/2006/relationships/hyperlink" Target="https://www.youtube.com/user/Funpresp" TargetMode="External"/><Relationship Id="rId20" Type="http://schemas.openxmlformats.org/officeDocument/2006/relationships/hyperlink" Target="https://www.funpresp.com.br/investimentos/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facebook.com/funprespexe" TargetMode="External"/><Relationship Id="rId11" Type="http://schemas.openxmlformats.org/officeDocument/2006/relationships/image" Target="../media/image7.png"/><Relationship Id="rId5" Type="http://schemas.openxmlformats.org/officeDocument/2006/relationships/hyperlink" Target="https://perfis.funpresp.com.br/#/chat-simulador-publico" TargetMode="External"/><Relationship Id="rId15" Type="http://schemas.openxmlformats.org/officeDocument/2006/relationships/image" Target="../media/image9.png"/><Relationship Id="rId10" Type="http://schemas.openxmlformats.org/officeDocument/2006/relationships/hyperlink" Target="https://www.linkedin.com/company/funpresp/?viewAsMember=true" TargetMode="External"/><Relationship Id="rId19" Type="http://schemas.openxmlformats.org/officeDocument/2006/relationships/image" Target="../media/image11.png"/><Relationship Id="rId4" Type="http://schemas.openxmlformats.org/officeDocument/2006/relationships/image" Target="../media/image4.png"/><Relationship Id="rId9" Type="http://schemas.openxmlformats.org/officeDocument/2006/relationships/image" Target="../media/image6.png"/><Relationship Id="rId14" Type="http://schemas.openxmlformats.org/officeDocument/2006/relationships/hyperlink" Target="https://api.whatsapp.com/send/?phone=556185017749&amp;text&amp;type=phone_number&amp;app_absent=0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48030</xdr:rowOff>
    </xdr:from>
    <xdr:to>
      <xdr:col>15</xdr:col>
      <xdr:colOff>952500</xdr:colOff>
      <xdr:row>21</xdr:row>
      <xdr:rowOff>28170</xdr:rowOff>
    </xdr:to>
    <xdr:pic>
      <xdr:nvPicPr>
        <xdr:cNvPr id="1217" name="Imagem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48030"/>
          <a:ext cx="15373350" cy="3933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704150</xdr:colOff>
      <xdr:row>22</xdr:row>
      <xdr:rowOff>1</xdr:rowOff>
    </xdr:from>
    <xdr:to>
      <xdr:col>16</xdr:col>
      <xdr:colOff>9524</xdr:colOff>
      <xdr:row>65</xdr:row>
      <xdr:rowOff>9522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025" y="4143376"/>
          <a:ext cx="3496374" cy="9439271"/>
        </a:xfrm>
        <a:prstGeom prst="rect">
          <a:avLst/>
        </a:prstGeom>
      </xdr:spPr>
    </xdr:pic>
    <xdr:clientData/>
  </xdr:twoCellAnchor>
  <xdr:twoCellAnchor editAs="oneCell">
    <xdr:from>
      <xdr:col>2</xdr:col>
      <xdr:colOff>414106</xdr:colOff>
      <xdr:row>22</xdr:row>
      <xdr:rowOff>19050</xdr:rowOff>
    </xdr:from>
    <xdr:to>
      <xdr:col>9</xdr:col>
      <xdr:colOff>881293</xdr:colOff>
      <xdr:row>61</xdr:row>
      <xdr:rowOff>120069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8156" y="4162425"/>
          <a:ext cx="7201362" cy="8768769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52</xdr:row>
      <xdr:rowOff>3080</xdr:rowOff>
    </xdr:from>
    <xdr:to>
      <xdr:col>10</xdr:col>
      <xdr:colOff>581025</xdr:colOff>
      <xdr:row>63</xdr:row>
      <xdr:rowOff>95630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11099705"/>
          <a:ext cx="8524875" cy="2188050"/>
        </a:xfrm>
        <a:prstGeom prst="rect">
          <a:avLst/>
        </a:prstGeom>
      </xdr:spPr>
    </xdr:pic>
    <xdr:clientData/>
  </xdr:twoCellAnchor>
  <xdr:twoCellAnchor>
    <xdr:from>
      <xdr:col>3</xdr:col>
      <xdr:colOff>847725</xdr:colOff>
      <xdr:row>44</xdr:row>
      <xdr:rowOff>0</xdr:rowOff>
    </xdr:from>
    <xdr:to>
      <xdr:col>8</xdr:col>
      <xdr:colOff>714375</xdr:colOff>
      <xdr:row>46</xdr:row>
      <xdr:rowOff>167818</xdr:rowOff>
    </xdr:to>
    <xdr:sp macro="" textlink="">
      <xdr:nvSpPr>
        <xdr:cNvPr id="32" name="CaixaDeText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733800" y="9572625"/>
          <a:ext cx="4676775" cy="548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828675</xdr:colOff>
      <xdr:row>48</xdr:row>
      <xdr:rowOff>9525</xdr:rowOff>
    </xdr:from>
    <xdr:to>
      <xdr:col>9</xdr:col>
      <xdr:colOff>942975</xdr:colOff>
      <xdr:row>50</xdr:row>
      <xdr:rowOff>177343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714750" y="10344150"/>
          <a:ext cx="5886450" cy="548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685801</xdr:colOff>
      <xdr:row>41</xdr:row>
      <xdr:rowOff>95250</xdr:rowOff>
    </xdr:from>
    <xdr:to>
      <xdr:col>8</xdr:col>
      <xdr:colOff>790576</xdr:colOff>
      <xdr:row>44</xdr:row>
      <xdr:rowOff>72568</xdr:rowOff>
    </xdr:to>
    <xdr:sp macro="" textlink="">
      <xdr:nvSpPr>
        <xdr:cNvPr id="34" name="CaixaDeTexto 3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571876" y="9096375"/>
          <a:ext cx="4914900" cy="548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80" b="1" i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https://perfis.funpresp.com.br/#/chat-simulador-publico</a:t>
          </a:r>
          <a:endParaRPr lang="pt-BR" sz="128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19050</xdr:colOff>
      <xdr:row>56</xdr:row>
      <xdr:rowOff>135570</xdr:rowOff>
    </xdr:from>
    <xdr:to>
      <xdr:col>3</xdr:col>
      <xdr:colOff>923925</xdr:colOff>
      <xdr:row>61</xdr:row>
      <xdr:rowOff>87945</xdr:rowOff>
    </xdr:to>
    <xdr:pic>
      <xdr:nvPicPr>
        <xdr:cNvPr id="7" name="Imagem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5" y="1199419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3</xdr:col>
      <xdr:colOff>887425</xdr:colOff>
      <xdr:row>56</xdr:row>
      <xdr:rowOff>138113</xdr:rowOff>
    </xdr:from>
    <xdr:to>
      <xdr:col>4</xdr:col>
      <xdr:colOff>825189</xdr:colOff>
      <xdr:row>61</xdr:row>
      <xdr:rowOff>85402</xdr:rowOff>
    </xdr:to>
    <xdr:pic>
      <xdr:nvPicPr>
        <xdr:cNvPr id="8" name="Imagem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3500" y="11996738"/>
          <a:ext cx="899789" cy="899789"/>
        </a:xfrm>
        <a:prstGeom prst="rect">
          <a:avLst/>
        </a:prstGeom>
      </xdr:spPr>
    </xdr:pic>
    <xdr:clientData/>
  </xdr:twoCellAnchor>
  <xdr:twoCellAnchor editAs="oneCell">
    <xdr:from>
      <xdr:col>6</xdr:col>
      <xdr:colOff>611200</xdr:colOff>
      <xdr:row>56</xdr:row>
      <xdr:rowOff>147495</xdr:rowOff>
    </xdr:from>
    <xdr:to>
      <xdr:col>7</xdr:col>
      <xdr:colOff>530200</xdr:colOff>
      <xdr:row>61</xdr:row>
      <xdr:rowOff>76020</xdr:rowOff>
    </xdr:to>
    <xdr:pic>
      <xdr:nvPicPr>
        <xdr:cNvPr id="9" name="Imagem 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3350" y="12006120"/>
          <a:ext cx="881025" cy="881025"/>
        </a:xfrm>
        <a:prstGeom prst="rect">
          <a:avLst/>
        </a:prstGeom>
      </xdr:spPr>
    </xdr:pic>
    <xdr:clientData/>
  </xdr:twoCellAnchor>
  <xdr:twoCellAnchor editAs="oneCell">
    <xdr:from>
      <xdr:col>5</xdr:col>
      <xdr:colOff>704564</xdr:colOff>
      <xdr:row>56</xdr:row>
      <xdr:rowOff>135427</xdr:rowOff>
    </xdr:from>
    <xdr:to>
      <xdr:col>6</xdr:col>
      <xdr:colOff>647700</xdr:colOff>
      <xdr:row>61</xdr:row>
      <xdr:rowOff>88088</xdr:rowOff>
    </xdr:to>
    <xdr:pic>
      <xdr:nvPicPr>
        <xdr:cNvPr id="12" name="Imagem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689" y="11994052"/>
          <a:ext cx="905161" cy="905161"/>
        </a:xfrm>
        <a:prstGeom prst="rect">
          <a:avLst/>
        </a:prstGeom>
      </xdr:spPr>
    </xdr:pic>
    <xdr:clientData/>
  </xdr:twoCellAnchor>
  <xdr:twoCellAnchor editAs="oneCell">
    <xdr:from>
      <xdr:col>4</xdr:col>
      <xdr:colOff>788689</xdr:colOff>
      <xdr:row>56</xdr:row>
      <xdr:rowOff>130807</xdr:rowOff>
    </xdr:from>
    <xdr:to>
      <xdr:col>5</xdr:col>
      <xdr:colOff>741064</xdr:colOff>
      <xdr:row>61</xdr:row>
      <xdr:rowOff>92707</xdr:rowOff>
    </xdr:to>
    <xdr:pic>
      <xdr:nvPicPr>
        <xdr:cNvPr id="13" name="Imagem 1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6789" y="11989432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493700</xdr:colOff>
      <xdr:row>56</xdr:row>
      <xdr:rowOff>135570</xdr:rowOff>
    </xdr:from>
    <xdr:to>
      <xdr:col>8</xdr:col>
      <xdr:colOff>436550</xdr:colOff>
      <xdr:row>61</xdr:row>
      <xdr:rowOff>87945</xdr:rowOff>
    </xdr:to>
    <xdr:pic>
      <xdr:nvPicPr>
        <xdr:cNvPr id="14" name="Imagem 1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7875" y="1199419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8</xdr:col>
      <xdr:colOff>400050</xdr:colOff>
      <xdr:row>56</xdr:row>
      <xdr:rowOff>149714</xdr:rowOff>
    </xdr:from>
    <xdr:to>
      <xdr:col>9</xdr:col>
      <xdr:colOff>314611</xdr:colOff>
      <xdr:row>61</xdr:row>
      <xdr:rowOff>73800</xdr:rowOff>
    </xdr:to>
    <xdr:pic>
      <xdr:nvPicPr>
        <xdr:cNvPr id="15" name="Imagem 1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008339"/>
          <a:ext cx="876586" cy="876586"/>
        </a:xfrm>
        <a:prstGeom prst="rect">
          <a:avLst/>
        </a:prstGeom>
      </xdr:spPr>
    </xdr:pic>
    <xdr:clientData/>
  </xdr:twoCellAnchor>
  <xdr:twoCellAnchor>
    <xdr:from>
      <xdr:col>12</xdr:col>
      <xdr:colOff>1095375</xdr:colOff>
      <xdr:row>60</xdr:row>
      <xdr:rowOff>66675</xdr:rowOff>
    </xdr:from>
    <xdr:to>
      <xdr:col>15</xdr:col>
      <xdr:colOff>742950</xdr:colOff>
      <xdr:row>61</xdr:row>
      <xdr:rowOff>142875</xdr:rowOff>
    </xdr:to>
    <xdr:sp macro="" textlink="">
      <xdr:nvSpPr>
        <xdr:cNvPr id="20" name="CaixaDeTexto 19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287250" y="12687300"/>
          <a:ext cx="28765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 b="1" i="0">
              <a:solidFill>
                <a:srgbClr val="546578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https://www.funpresp.com.br/investimentos/  </a:t>
          </a:r>
          <a:endParaRPr lang="pt-BR" sz="950" b="1">
            <a:solidFill>
              <a:srgbClr val="546578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123825</xdr:rowOff>
    </xdr:from>
    <xdr:to>
      <xdr:col>12</xdr:col>
      <xdr:colOff>38101</xdr:colOff>
      <xdr:row>17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161924</xdr:rowOff>
    </xdr:from>
    <xdr:to>
      <xdr:col>12</xdr:col>
      <xdr:colOff>57150</xdr:colOff>
      <xdr:row>35</xdr:row>
      <xdr:rowOff>123824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37</xdr:row>
      <xdr:rowOff>19050</xdr:rowOff>
    </xdr:from>
    <xdr:to>
      <xdr:col>12</xdr:col>
      <xdr:colOff>57150</xdr:colOff>
      <xdr:row>60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07345768112\Downloads\Orcamento%20Financeiro%20FUNPRESP_EXE_202211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"/>
      <sheetName val="Gráficos"/>
    </sheetNames>
    <sheetDataSet>
      <sheetData sheetId="0">
        <row r="4">
          <cell r="C4" t="str">
            <v>JAN</v>
          </cell>
          <cell r="D4" t="str">
            <v>FEV</v>
          </cell>
          <cell r="E4" t="str">
            <v>MAR</v>
          </cell>
          <cell r="F4" t="str">
            <v>ABRIL</v>
          </cell>
          <cell r="G4" t="str">
            <v>MAIO</v>
          </cell>
          <cell r="H4" t="str">
            <v>JUN</v>
          </cell>
          <cell r="I4" t="str">
            <v>JUL</v>
          </cell>
          <cell r="J4" t="str">
            <v>AGO</v>
          </cell>
          <cell r="K4" t="str">
            <v>SET</v>
          </cell>
          <cell r="L4" t="str">
            <v>OUT</v>
          </cell>
          <cell r="M4" t="str">
            <v>NOV</v>
          </cell>
          <cell r="N4" t="str">
            <v>DEZ</v>
          </cell>
        </row>
        <row r="7">
          <cell r="B7" t="str">
            <v>Receita Total</v>
          </cell>
          <cell r="C7">
            <v>10000</v>
          </cell>
          <cell r="D7">
            <v>10000</v>
          </cell>
          <cell r="E7">
            <v>10000</v>
          </cell>
          <cell r="F7">
            <v>10000</v>
          </cell>
          <cell r="G7">
            <v>10000</v>
          </cell>
          <cell r="H7">
            <v>10000</v>
          </cell>
          <cell r="I7">
            <v>10000</v>
          </cell>
          <cell r="J7">
            <v>10000</v>
          </cell>
          <cell r="K7">
            <v>10000</v>
          </cell>
          <cell r="L7">
            <v>10000</v>
          </cell>
          <cell r="M7">
            <v>10000</v>
          </cell>
          <cell r="N7">
            <v>10000</v>
          </cell>
        </row>
        <row r="8">
          <cell r="B8" t="str">
            <v>Despesa Total</v>
          </cell>
          <cell r="C8">
            <v>14340</v>
          </cell>
          <cell r="D8">
            <v>6840</v>
          </cell>
          <cell r="E8">
            <v>6840</v>
          </cell>
          <cell r="F8">
            <v>6840</v>
          </cell>
          <cell r="G8">
            <v>6840</v>
          </cell>
          <cell r="H8">
            <v>14040</v>
          </cell>
          <cell r="I8">
            <v>6840</v>
          </cell>
          <cell r="J8">
            <v>6840</v>
          </cell>
          <cell r="K8">
            <v>6840</v>
          </cell>
          <cell r="L8">
            <v>6840</v>
          </cell>
          <cell r="M8">
            <v>6840</v>
          </cell>
          <cell r="N8">
            <v>6840</v>
          </cell>
        </row>
        <row r="22">
          <cell r="B22" t="str">
            <v>Investimentos</v>
          </cell>
        </row>
        <row r="23">
          <cell r="A23" t="str">
            <v>Investimentos</v>
          </cell>
          <cell r="C23">
            <v>850.00000000000011</v>
          </cell>
          <cell r="D23">
            <v>850.00000000000011</v>
          </cell>
          <cell r="E23">
            <v>850.00000000000011</v>
          </cell>
          <cell r="F23">
            <v>850.00000000000011</v>
          </cell>
          <cell r="G23">
            <v>850.00000000000011</v>
          </cell>
          <cell r="H23">
            <v>850.00000000000011</v>
          </cell>
          <cell r="I23">
            <v>850.00000000000011</v>
          </cell>
          <cell r="J23">
            <v>850.00000000000011</v>
          </cell>
          <cell r="K23">
            <v>850.00000000000011</v>
          </cell>
          <cell r="L23">
            <v>850.00000000000011</v>
          </cell>
          <cell r="M23">
            <v>850.00000000000011</v>
          </cell>
          <cell r="N23">
            <v>850.00000000000011</v>
          </cell>
        </row>
        <row r="24">
          <cell r="A24" t="str">
            <v>Investimentos</v>
          </cell>
          <cell r="C24">
            <v>400</v>
          </cell>
          <cell r="D24">
            <v>400</v>
          </cell>
          <cell r="E24">
            <v>400</v>
          </cell>
          <cell r="F24">
            <v>400</v>
          </cell>
          <cell r="G24">
            <v>400</v>
          </cell>
          <cell r="H24">
            <v>400</v>
          </cell>
          <cell r="I24">
            <v>400</v>
          </cell>
          <cell r="J24">
            <v>400</v>
          </cell>
          <cell r="K24">
            <v>400</v>
          </cell>
          <cell r="L24">
            <v>400</v>
          </cell>
          <cell r="M24">
            <v>400</v>
          </cell>
          <cell r="N24">
            <v>400</v>
          </cell>
        </row>
        <row r="25">
          <cell r="A25" t="str">
            <v>Investimentos</v>
          </cell>
          <cell r="C25">
            <v>200</v>
          </cell>
          <cell r="D25">
            <v>200</v>
          </cell>
          <cell r="E25">
            <v>200</v>
          </cell>
          <cell r="F25">
            <v>200</v>
          </cell>
          <cell r="G25">
            <v>200</v>
          </cell>
          <cell r="H25">
            <v>200</v>
          </cell>
          <cell r="I25">
            <v>200</v>
          </cell>
          <cell r="J25">
            <v>200</v>
          </cell>
          <cell r="K25">
            <v>200</v>
          </cell>
          <cell r="L25">
            <v>200</v>
          </cell>
          <cell r="M25">
            <v>200</v>
          </cell>
          <cell r="N25">
            <v>200</v>
          </cell>
        </row>
        <row r="26">
          <cell r="A26" t="str">
            <v>Investimentos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Investimentos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Investimentos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/>
          <cell r="C29">
            <v>1450</v>
          </cell>
          <cell r="D29">
            <v>1450</v>
          </cell>
          <cell r="E29">
            <v>1450</v>
          </cell>
          <cell r="F29">
            <v>1450</v>
          </cell>
          <cell r="G29">
            <v>1450</v>
          </cell>
          <cell r="H29">
            <v>1450</v>
          </cell>
          <cell r="I29">
            <v>1450</v>
          </cell>
          <cell r="J29">
            <v>1450</v>
          </cell>
          <cell r="K29">
            <v>1450</v>
          </cell>
          <cell r="L29">
            <v>1450</v>
          </cell>
          <cell r="M29">
            <v>1450</v>
          </cell>
          <cell r="N29">
            <v>1450</v>
          </cell>
        </row>
        <row r="30">
          <cell r="A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A31"/>
          <cell r="B31" t="str">
            <v>Fixas</v>
          </cell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A32" t="str">
            <v>Casa</v>
          </cell>
          <cell r="C32">
            <v>2000</v>
          </cell>
          <cell r="D32">
            <v>2000</v>
          </cell>
          <cell r="E32">
            <v>2000</v>
          </cell>
          <cell r="F32">
            <v>2000</v>
          </cell>
          <cell r="G32">
            <v>2000</v>
          </cell>
          <cell r="H32">
            <v>2000</v>
          </cell>
          <cell r="I32">
            <v>2000</v>
          </cell>
          <cell r="J32">
            <v>2000</v>
          </cell>
          <cell r="K32">
            <v>2000</v>
          </cell>
          <cell r="L32">
            <v>2000</v>
          </cell>
          <cell r="M32">
            <v>2000</v>
          </cell>
          <cell r="N32">
            <v>2000</v>
          </cell>
        </row>
        <row r="33">
          <cell r="A33" t="str">
            <v>Saúde</v>
          </cell>
          <cell r="C33">
            <v>1000</v>
          </cell>
          <cell r="D33">
            <v>1000</v>
          </cell>
          <cell r="E33">
            <v>1000</v>
          </cell>
          <cell r="F33">
            <v>1000</v>
          </cell>
          <cell r="G33">
            <v>1000</v>
          </cell>
          <cell r="H33">
            <v>1000</v>
          </cell>
          <cell r="I33">
            <v>1000</v>
          </cell>
          <cell r="J33">
            <v>1000</v>
          </cell>
          <cell r="K33">
            <v>1000</v>
          </cell>
          <cell r="L33">
            <v>1000</v>
          </cell>
          <cell r="M33">
            <v>1000</v>
          </cell>
          <cell r="N33">
            <v>1000</v>
          </cell>
        </row>
        <row r="34">
          <cell r="A34" t="str">
            <v>Casa</v>
          </cell>
          <cell r="C34">
            <v>120</v>
          </cell>
          <cell r="D34">
            <v>120</v>
          </cell>
          <cell r="E34">
            <v>120</v>
          </cell>
          <cell r="F34">
            <v>120</v>
          </cell>
          <cell r="G34">
            <v>120</v>
          </cell>
          <cell r="H34">
            <v>120</v>
          </cell>
          <cell r="I34">
            <v>120</v>
          </cell>
          <cell r="J34">
            <v>120</v>
          </cell>
          <cell r="K34">
            <v>120</v>
          </cell>
          <cell r="L34">
            <v>120</v>
          </cell>
          <cell r="M34">
            <v>120</v>
          </cell>
          <cell r="N34">
            <v>120</v>
          </cell>
        </row>
        <row r="35">
          <cell r="A35" t="str">
            <v>Casa</v>
          </cell>
          <cell r="C35">
            <v>100</v>
          </cell>
          <cell r="D35">
            <v>100</v>
          </cell>
          <cell r="E35">
            <v>100</v>
          </cell>
          <cell r="F35">
            <v>100</v>
          </cell>
          <cell r="G35">
            <v>100</v>
          </cell>
          <cell r="H35">
            <v>100</v>
          </cell>
          <cell r="I35">
            <v>100</v>
          </cell>
          <cell r="J35">
            <v>100</v>
          </cell>
          <cell r="K35">
            <v>100</v>
          </cell>
          <cell r="L35">
            <v>100</v>
          </cell>
          <cell r="M35">
            <v>100</v>
          </cell>
          <cell r="N35">
            <v>100</v>
          </cell>
        </row>
        <row r="36">
          <cell r="A36" t="str">
            <v>Casa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Casa</v>
          </cell>
          <cell r="C37">
            <v>150</v>
          </cell>
          <cell r="D37">
            <v>150</v>
          </cell>
          <cell r="E37">
            <v>150</v>
          </cell>
          <cell r="F37">
            <v>150</v>
          </cell>
          <cell r="G37">
            <v>150</v>
          </cell>
          <cell r="H37">
            <v>150</v>
          </cell>
          <cell r="I37">
            <v>150</v>
          </cell>
          <cell r="J37">
            <v>150</v>
          </cell>
          <cell r="K37">
            <v>150</v>
          </cell>
          <cell r="L37">
            <v>150</v>
          </cell>
          <cell r="M37">
            <v>150</v>
          </cell>
          <cell r="N37">
            <v>150</v>
          </cell>
        </row>
        <row r="38">
          <cell r="A38" t="str">
            <v>Casa</v>
          </cell>
          <cell r="C38">
            <v>120</v>
          </cell>
          <cell r="D38">
            <v>120</v>
          </cell>
          <cell r="E38">
            <v>120</v>
          </cell>
          <cell r="F38">
            <v>120</v>
          </cell>
          <cell r="G38">
            <v>120</v>
          </cell>
          <cell r="H38">
            <v>120</v>
          </cell>
          <cell r="I38">
            <v>120</v>
          </cell>
          <cell r="J38">
            <v>120</v>
          </cell>
          <cell r="K38">
            <v>120</v>
          </cell>
          <cell r="L38">
            <v>120</v>
          </cell>
          <cell r="M38">
            <v>120</v>
          </cell>
          <cell r="N38">
            <v>120</v>
          </cell>
        </row>
        <row r="39">
          <cell r="A39" t="str">
            <v>Saúde</v>
          </cell>
          <cell r="C39">
            <v>80</v>
          </cell>
          <cell r="D39">
            <v>80</v>
          </cell>
          <cell r="E39">
            <v>80</v>
          </cell>
          <cell r="F39">
            <v>80</v>
          </cell>
          <cell r="G39">
            <v>80</v>
          </cell>
          <cell r="H39">
            <v>80</v>
          </cell>
          <cell r="I39">
            <v>80</v>
          </cell>
          <cell r="J39">
            <v>80</v>
          </cell>
          <cell r="K39">
            <v>80</v>
          </cell>
          <cell r="L39">
            <v>80</v>
          </cell>
          <cell r="M39">
            <v>80</v>
          </cell>
          <cell r="N39">
            <v>80</v>
          </cell>
        </row>
        <row r="40">
          <cell r="A40" t="str">
            <v>Locomoção</v>
          </cell>
          <cell r="C40">
            <v>180</v>
          </cell>
          <cell r="D40">
            <v>180</v>
          </cell>
          <cell r="E40">
            <v>180</v>
          </cell>
          <cell r="F40">
            <v>180</v>
          </cell>
          <cell r="G40">
            <v>180</v>
          </cell>
          <cell r="H40">
            <v>180</v>
          </cell>
          <cell r="I40">
            <v>180</v>
          </cell>
          <cell r="J40">
            <v>180</v>
          </cell>
          <cell r="K40">
            <v>180</v>
          </cell>
          <cell r="L40">
            <v>180</v>
          </cell>
          <cell r="M40">
            <v>180</v>
          </cell>
          <cell r="N40">
            <v>180</v>
          </cell>
        </row>
        <row r="41">
          <cell r="A41"/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A42"/>
          <cell r="C42">
            <v>3750</v>
          </cell>
          <cell r="D42">
            <v>3750</v>
          </cell>
          <cell r="E42">
            <v>3750</v>
          </cell>
          <cell r="F42">
            <v>3750</v>
          </cell>
          <cell r="G42">
            <v>3750</v>
          </cell>
          <cell r="H42">
            <v>3750</v>
          </cell>
          <cell r="I42">
            <v>3750</v>
          </cell>
          <cell r="J42">
            <v>3750</v>
          </cell>
          <cell r="K42">
            <v>3750</v>
          </cell>
          <cell r="L42">
            <v>3750</v>
          </cell>
          <cell r="M42">
            <v>3750</v>
          </cell>
          <cell r="N42">
            <v>3750</v>
          </cell>
        </row>
        <row r="43">
          <cell r="A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</row>
        <row r="44">
          <cell r="A44"/>
          <cell r="B44" t="str">
            <v>Variáveis</v>
          </cell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</row>
        <row r="45">
          <cell r="A45" t="str">
            <v>Locomoção</v>
          </cell>
          <cell r="C45">
            <v>320</v>
          </cell>
          <cell r="D45">
            <v>320</v>
          </cell>
          <cell r="E45">
            <v>320</v>
          </cell>
          <cell r="F45">
            <v>320</v>
          </cell>
          <cell r="G45">
            <v>320</v>
          </cell>
          <cell r="H45">
            <v>320</v>
          </cell>
          <cell r="I45">
            <v>320</v>
          </cell>
          <cell r="J45">
            <v>320</v>
          </cell>
          <cell r="K45">
            <v>320</v>
          </cell>
          <cell r="L45">
            <v>320</v>
          </cell>
          <cell r="M45">
            <v>320</v>
          </cell>
          <cell r="N45">
            <v>320</v>
          </cell>
        </row>
        <row r="46">
          <cell r="A46" t="str">
            <v>Saúde</v>
          </cell>
          <cell r="C46">
            <v>80</v>
          </cell>
          <cell r="D46">
            <v>80</v>
          </cell>
          <cell r="E46">
            <v>80</v>
          </cell>
          <cell r="F46">
            <v>80</v>
          </cell>
          <cell r="G46">
            <v>80</v>
          </cell>
          <cell r="H46">
            <v>80</v>
          </cell>
          <cell r="I46">
            <v>80</v>
          </cell>
          <cell r="J46">
            <v>80</v>
          </cell>
          <cell r="K46">
            <v>80</v>
          </cell>
          <cell r="L46">
            <v>80</v>
          </cell>
          <cell r="M46">
            <v>80</v>
          </cell>
          <cell r="N46">
            <v>80</v>
          </cell>
        </row>
        <row r="47">
          <cell r="A47" t="str">
            <v>Casa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 t="str">
            <v>Lazer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A49" t="str">
            <v>Lazer</v>
          </cell>
          <cell r="C49">
            <v>130</v>
          </cell>
          <cell r="D49">
            <v>130</v>
          </cell>
          <cell r="E49">
            <v>130</v>
          </cell>
          <cell r="F49">
            <v>130</v>
          </cell>
          <cell r="G49">
            <v>130</v>
          </cell>
          <cell r="H49">
            <v>130</v>
          </cell>
          <cell r="I49">
            <v>130</v>
          </cell>
          <cell r="J49">
            <v>130</v>
          </cell>
          <cell r="K49">
            <v>130</v>
          </cell>
          <cell r="L49">
            <v>130</v>
          </cell>
          <cell r="M49">
            <v>130</v>
          </cell>
          <cell r="N49">
            <v>130</v>
          </cell>
        </row>
        <row r="50">
          <cell r="A50" t="str">
            <v>Transporte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 t="str">
            <v>Locomoção</v>
          </cell>
          <cell r="C51">
            <v>890</v>
          </cell>
          <cell r="D51">
            <v>890</v>
          </cell>
          <cell r="E51">
            <v>890</v>
          </cell>
          <cell r="F51">
            <v>890</v>
          </cell>
          <cell r="G51">
            <v>890</v>
          </cell>
          <cell r="H51">
            <v>890</v>
          </cell>
          <cell r="I51">
            <v>890</v>
          </cell>
          <cell r="J51">
            <v>890</v>
          </cell>
          <cell r="K51">
            <v>890</v>
          </cell>
          <cell r="L51">
            <v>890</v>
          </cell>
          <cell r="M51">
            <v>890</v>
          </cell>
          <cell r="N51">
            <v>890</v>
          </cell>
        </row>
        <row r="52">
          <cell r="A52" t="str">
            <v>Alimentação</v>
          </cell>
          <cell r="C52">
            <v>220</v>
          </cell>
          <cell r="D52">
            <v>220</v>
          </cell>
          <cell r="E52">
            <v>220</v>
          </cell>
          <cell r="F52">
            <v>220</v>
          </cell>
          <cell r="G52">
            <v>220</v>
          </cell>
          <cell r="H52">
            <v>220</v>
          </cell>
          <cell r="I52">
            <v>220</v>
          </cell>
          <cell r="J52">
            <v>220</v>
          </cell>
          <cell r="K52">
            <v>220</v>
          </cell>
          <cell r="L52">
            <v>220</v>
          </cell>
          <cell r="M52">
            <v>220</v>
          </cell>
          <cell r="N52">
            <v>220</v>
          </cell>
        </row>
        <row r="53">
          <cell r="A53" t="str">
            <v>Saúde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A54" t="str">
            <v>Saúde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A55" t="str">
            <v>Lazer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C58">
            <v>1640</v>
          </cell>
          <cell r="D58">
            <v>1640</v>
          </cell>
          <cell r="E58">
            <v>1640</v>
          </cell>
          <cell r="F58">
            <v>1640</v>
          </cell>
          <cell r="G58">
            <v>1640</v>
          </cell>
          <cell r="H58">
            <v>1640</v>
          </cell>
          <cell r="I58">
            <v>1640</v>
          </cell>
          <cell r="J58">
            <v>1640</v>
          </cell>
          <cell r="K58">
            <v>1640</v>
          </cell>
          <cell r="L58">
            <v>1640</v>
          </cell>
          <cell r="M58">
            <v>1640</v>
          </cell>
          <cell r="N58">
            <v>1640</v>
          </cell>
        </row>
        <row r="59"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</row>
        <row r="60">
          <cell r="B60" t="str">
            <v>Extras</v>
          </cell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</row>
        <row r="61">
          <cell r="C61">
            <v>7500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7200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C64">
            <v>7500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7200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131"/>
  <sheetViews>
    <sheetView showGridLines="0" tabSelected="1" zoomScaleNormal="100" zoomScaleSheetLayoutView="39" workbookViewId="0">
      <selection activeCell="M23" sqref="M23"/>
    </sheetView>
  </sheetViews>
  <sheetFormatPr defaultColWidth="14.42578125" defaultRowHeight="15" customHeight="1"/>
  <cols>
    <col min="12" max="12" width="9.140625" customWidth="1"/>
    <col min="13" max="13" width="19.5703125" customWidth="1"/>
  </cols>
  <sheetData>
    <row r="1" spans="1:16" ht="1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2.75">
      <c r="A6" s="2"/>
      <c r="B6" s="76"/>
      <c r="C6" s="85"/>
      <c r="D6" s="85"/>
      <c r="E6" s="85"/>
      <c r="F6" s="85"/>
      <c r="G6" s="85"/>
      <c r="H6" s="85"/>
      <c r="I6" s="2"/>
      <c r="J6" s="2"/>
      <c r="K6" s="2"/>
      <c r="L6" s="2"/>
      <c r="M6" s="2"/>
      <c r="N6" s="2"/>
      <c r="O6" s="2"/>
      <c r="P6" s="2"/>
    </row>
    <row r="7" spans="1:16" ht="15" customHeight="1">
      <c r="A7" s="2"/>
      <c r="B7" s="85"/>
      <c r="C7" s="85"/>
      <c r="D7" s="85"/>
      <c r="E7" s="85"/>
      <c r="F7" s="85"/>
      <c r="G7" s="85"/>
      <c r="H7" s="85"/>
      <c r="I7" s="77"/>
      <c r="J7" s="85"/>
      <c r="K7" s="85"/>
      <c r="L7" s="85"/>
      <c r="M7" s="85"/>
      <c r="N7" s="85"/>
      <c r="O7" s="85"/>
      <c r="P7" s="85"/>
    </row>
    <row r="8" spans="1:16" ht="15" customHeight="1">
      <c r="A8" s="2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spans="1:16" ht="15" customHeight="1">
      <c r="A9" s="2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spans="1:16" ht="15" customHeight="1">
      <c r="A10" s="2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</row>
    <row r="11" spans="1:16" ht="14.25" customHeight="1">
      <c r="A11" s="2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</row>
    <row r="12" spans="1:16" ht="14.25" customHeight="1">
      <c r="A12" s="2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</row>
    <row r="13" spans="1:16" ht="14.25" customHeight="1">
      <c r="A13" s="2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</row>
    <row r="14" spans="1:16" ht="14.25" customHeight="1">
      <c r="A14" s="2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</row>
    <row r="15" spans="1:16" ht="14.25" customHeight="1">
      <c r="A15" s="2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</row>
    <row r="16" spans="1:16" ht="14.25" customHeight="1">
      <c r="A16" s="2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</row>
    <row r="17" spans="1:16" ht="15" customHeight="1">
      <c r="A17" s="2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</row>
    <row r="18" spans="1:16" ht="32.1" customHeight="1">
      <c r="A18" s="2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</row>
    <row r="19" spans="1:16" ht="15" customHeight="1">
      <c r="A19" s="2"/>
      <c r="B19" s="85"/>
      <c r="C19" s="85"/>
      <c r="D19" s="85"/>
      <c r="E19" s="85"/>
      <c r="F19" s="85"/>
      <c r="G19" s="85"/>
      <c r="H19" s="85"/>
      <c r="I19" s="2"/>
      <c r="J19" s="2"/>
      <c r="K19" s="2"/>
      <c r="L19" s="2"/>
      <c r="M19" s="2"/>
      <c r="N19" s="2"/>
      <c r="O19" s="2"/>
      <c r="P19" s="2"/>
    </row>
    <row r="20" spans="1:16" ht="15" customHeight="1">
      <c r="A20" s="2"/>
      <c r="B20" s="85"/>
      <c r="C20" s="85"/>
      <c r="D20" s="85"/>
      <c r="E20" s="85"/>
      <c r="F20" s="85"/>
      <c r="G20" s="85"/>
      <c r="H20" s="85"/>
      <c r="I20" s="2"/>
      <c r="J20" s="2"/>
      <c r="K20" s="2"/>
      <c r="L20" s="2"/>
      <c r="M20" s="2"/>
      <c r="N20" s="2"/>
      <c r="O20" s="2"/>
      <c r="P20" s="2"/>
    </row>
    <row r="21" spans="1:16" ht="15" customHeight="1">
      <c r="A21" s="2"/>
      <c r="B21" s="85"/>
      <c r="C21" s="85"/>
      <c r="D21" s="85"/>
      <c r="E21" s="85"/>
      <c r="F21" s="85"/>
      <c r="G21" s="85"/>
      <c r="H21" s="85"/>
      <c r="I21" s="2"/>
      <c r="J21" s="2"/>
      <c r="K21" s="2"/>
      <c r="L21" s="2"/>
      <c r="M21" s="2"/>
      <c r="N21" s="2"/>
      <c r="O21" s="2"/>
      <c r="P21" s="2"/>
    </row>
    <row r="22" spans="1:16" ht="15" customHeight="1">
      <c r="A22" s="2"/>
      <c r="B22" s="85"/>
      <c r="C22" s="85"/>
      <c r="D22" s="85"/>
      <c r="E22" s="85"/>
      <c r="F22" s="85"/>
      <c r="G22" s="85"/>
      <c r="H22" s="85"/>
      <c r="I22" s="2"/>
      <c r="J22" s="2"/>
      <c r="K22" s="2"/>
      <c r="L22" s="2"/>
      <c r="M22" s="2"/>
      <c r="N22" s="2"/>
      <c r="O22" s="2"/>
      <c r="P22" s="2"/>
    </row>
    <row r="23" spans="1:16" ht="15" customHeight="1">
      <c r="A23" s="2"/>
      <c r="B23" s="85"/>
      <c r="C23" s="85"/>
      <c r="D23" s="85"/>
      <c r="E23" s="85"/>
      <c r="F23" s="85"/>
      <c r="G23" s="85"/>
      <c r="H23" s="85"/>
      <c r="I23" s="2"/>
      <c r="J23" s="2"/>
      <c r="K23" s="2"/>
      <c r="L23" s="2"/>
      <c r="M23" s="3"/>
      <c r="N23" s="2"/>
      <c r="O23" s="2"/>
      <c r="P23" s="2"/>
    </row>
    <row r="24" spans="1:16" ht="15" customHeight="1">
      <c r="A24" s="2"/>
      <c r="B24" s="85"/>
      <c r="C24" s="85"/>
      <c r="D24" s="85"/>
      <c r="E24" s="85"/>
      <c r="F24" s="85"/>
      <c r="G24" s="85"/>
      <c r="H24" s="85"/>
      <c r="I24" s="2"/>
      <c r="J24" s="2"/>
      <c r="K24" s="2"/>
      <c r="L24" s="2"/>
      <c r="M24" s="3"/>
      <c r="N24" s="2"/>
      <c r="O24" s="2"/>
      <c r="P24" s="2"/>
    </row>
    <row r="25" spans="1:16" ht="15" customHeight="1">
      <c r="A25" s="2"/>
      <c r="B25" s="85"/>
      <c r="C25" s="85"/>
      <c r="D25" s="85"/>
      <c r="E25" s="85"/>
      <c r="F25" s="85"/>
      <c r="G25" s="85"/>
      <c r="H25" s="85"/>
      <c r="I25" s="2"/>
      <c r="J25" s="2"/>
      <c r="K25" s="2"/>
      <c r="L25" s="2"/>
      <c r="M25" s="3"/>
      <c r="N25" s="2"/>
      <c r="O25" s="2"/>
      <c r="P25" s="2"/>
    </row>
    <row r="26" spans="1:16" ht="114.95" customHeight="1">
      <c r="A26" s="2"/>
      <c r="B26" s="85"/>
      <c r="C26" s="85"/>
      <c r="D26" s="85"/>
      <c r="E26" s="85"/>
      <c r="F26" s="85"/>
      <c r="G26" s="85"/>
      <c r="H26" s="85"/>
      <c r="I26" s="2"/>
      <c r="J26" s="2"/>
      <c r="K26" s="2"/>
      <c r="L26" s="2"/>
      <c r="M26" s="3"/>
      <c r="N26" s="2"/>
      <c r="O26" s="2"/>
      <c r="P26" s="2"/>
    </row>
    <row r="27" spans="1:16" ht="1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  <c r="N27" s="2"/>
      <c r="O27" s="2"/>
      <c r="P27" s="2"/>
    </row>
    <row r="28" spans="1:16" ht="12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  <c r="N28" s="2"/>
      <c r="O28" s="2"/>
      <c r="P28" s="2"/>
    </row>
    <row r="29" spans="1:16" ht="1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3"/>
      <c r="N29" s="2"/>
      <c r="O29" s="2"/>
      <c r="P29" s="2"/>
    </row>
    <row r="30" spans="1:16" ht="1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  <c r="N30" s="2"/>
      <c r="O30" s="2"/>
      <c r="P30" s="2"/>
    </row>
    <row r="31" spans="1:16" ht="1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3"/>
      <c r="N31" s="2"/>
      <c r="O31" s="2"/>
      <c r="P31" s="2"/>
    </row>
    <row r="32" spans="1:16" ht="1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  <c r="N32" s="2"/>
      <c r="O32" s="2"/>
      <c r="P32" s="2"/>
    </row>
    <row r="33" spans="1:16" ht="1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3"/>
      <c r="N33" s="2"/>
      <c r="O33" s="2"/>
      <c r="P33" s="2"/>
    </row>
    <row r="34" spans="1:16" ht="1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3"/>
      <c r="N34" s="2"/>
      <c r="O34" s="2"/>
      <c r="P34" s="2"/>
    </row>
    <row r="35" spans="1:16" ht="1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3"/>
      <c r="N35" s="2"/>
      <c r="O35" s="2"/>
      <c r="P35" s="2"/>
    </row>
    <row r="36" spans="1:16" ht="1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  <c r="N36" s="2"/>
      <c r="O36" s="2"/>
      <c r="P36" s="2"/>
    </row>
    <row r="37" spans="1:16" ht="1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  <c r="N37" s="2"/>
      <c r="O37" s="2"/>
      <c r="P37" s="2"/>
    </row>
    <row r="38" spans="1:16" ht="1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  <c r="N38" s="2"/>
      <c r="O38" s="2"/>
      <c r="P38" s="2"/>
    </row>
    <row r="39" spans="1:16" ht="1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3"/>
      <c r="N39" s="2"/>
      <c r="O39" s="2"/>
      <c r="P39" s="2"/>
    </row>
    <row r="40" spans="1:16" ht="1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3"/>
      <c r="N40" s="2"/>
      <c r="O40" s="2"/>
      <c r="P40" s="2"/>
    </row>
    <row r="41" spans="1:16" ht="1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3"/>
      <c r="N41" s="2"/>
      <c r="O41" s="2"/>
      <c r="P41" s="2"/>
    </row>
    <row r="42" spans="1:16" ht="1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3"/>
      <c r="N42" s="2"/>
      <c r="O42" s="2"/>
      <c r="P42" s="2"/>
    </row>
    <row r="43" spans="1:16" ht="1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3"/>
      <c r="N43" s="2"/>
      <c r="O43" s="2"/>
      <c r="P43" s="2"/>
    </row>
    <row r="44" spans="1:16" ht="1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3"/>
      <c r="N44" s="2"/>
      <c r="O44" s="2"/>
      <c r="P44" s="2"/>
    </row>
    <row r="45" spans="1:16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3"/>
      <c r="N45" s="2"/>
      <c r="O45" s="2"/>
      <c r="P45" s="2"/>
    </row>
    <row r="46" spans="1:16" ht="1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  <c r="N46" s="2"/>
      <c r="O46" s="2"/>
      <c r="P46" s="2"/>
    </row>
    <row r="47" spans="1:16" ht="1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3"/>
      <c r="N47" s="2"/>
      <c r="O47" s="2"/>
      <c r="P47" s="2"/>
    </row>
    <row r="48" spans="1:16" ht="1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  <c r="N48" s="2"/>
      <c r="O48" s="2"/>
      <c r="P48" s="2"/>
    </row>
    <row r="49" spans="1:16" ht="1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3"/>
      <c r="N49" s="2"/>
      <c r="O49" s="2"/>
      <c r="P49" s="2"/>
    </row>
    <row r="50" spans="1:16" ht="1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  <c r="N50" s="2"/>
      <c r="O50" s="2"/>
      <c r="P50" s="2"/>
    </row>
    <row r="51" spans="1:16" ht="1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  <c r="N51" s="2"/>
      <c r="O51" s="2"/>
      <c r="P51" s="2"/>
    </row>
    <row r="52" spans="1:16" ht="1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  <c r="N52" s="2"/>
      <c r="O52" s="2"/>
      <c r="P52" s="2"/>
    </row>
    <row r="53" spans="1:16" ht="1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3"/>
      <c r="N53" s="2"/>
      <c r="O53" s="2"/>
      <c r="P53" s="2"/>
    </row>
    <row r="54" spans="1:16" ht="1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  <c r="N54" s="2"/>
      <c r="O54" s="2"/>
      <c r="P54" s="2"/>
    </row>
    <row r="55" spans="1:16" ht="1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3"/>
      <c r="N55" s="2"/>
      <c r="O55" s="2"/>
      <c r="P55" s="2"/>
    </row>
    <row r="56" spans="1:16" ht="1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3"/>
      <c r="N56" s="2"/>
      <c r="O56" s="2"/>
      <c r="P56" s="2"/>
    </row>
    <row r="57" spans="1:16" ht="1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3"/>
      <c r="N57" s="2"/>
      <c r="O57" s="2"/>
      <c r="P57" s="2"/>
    </row>
    <row r="58" spans="1:16" ht="1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3"/>
      <c r="N58" s="2"/>
      <c r="O58" s="2"/>
      <c r="P58" s="2"/>
    </row>
    <row r="59" spans="1:16" ht="1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3"/>
    </row>
    <row r="60" spans="1:16" ht="1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3"/>
    </row>
    <row r="61" spans="1:16" ht="1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3"/>
    </row>
    <row r="62" spans="1:16" ht="1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3"/>
    </row>
    <row r="63" spans="1:16" ht="1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3"/>
    </row>
    <row r="64" spans="1:16" ht="1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3"/>
    </row>
    <row r="65" spans="1:13" ht="1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3"/>
    </row>
    <row r="131" spans="29:34" ht="15" customHeight="1">
      <c r="AC131" s="1"/>
      <c r="AD131" s="1"/>
      <c r="AE131" s="1"/>
      <c r="AF131" s="1"/>
      <c r="AG131" s="1"/>
      <c r="AH131" s="1"/>
    </row>
  </sheetData>
  <sheetProtection selectLockedCells="1" selectUnlockedCells="1"/>
  <mergeCells count="2">
    <mergeCell ref="B6:H26"/>
    <mergeCell ref="I7:P18"/>
  </mergeCells>
  <conditionalFormatting sqref="B6:H26">
    <cfRule type="notContainsBlanks" dxfId="2" priority="1">
      <formula>LEN(TRIM(B6))&gt;0</formula>
    </cfRule>
  </conditionalFormatting>
  <pageMargins left="0.7" right="0.7" top="0.75" bottom="0.75" header="0.3" footer="0.3"/>
  <pageSetup paperSize="9" scale="35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Z981"/>
  <sheetViews>
    <sheetView showGridLines="0" topLeftCell="B1" zoomScale="70" zoomScaleNormal="70" workbookViewId="0">
      <selection activeCell="B1" sqref="B1:O1"/>
    </sheetView>
  </sheetViews>
  <sheetFormatPr defaultColWidth="14.42578125" defaultRowHeight="15" customHeight="1"/>
  <cols>
    <col min="1" max="1" width="12.42578125" style="7" hidden="1" customWidth="1"/>
    <col min="2" max="2" width="65" style="7" customWidth="1"/>
    <col min="3" max="3" width="18.85546875" style="7" customWidth="1"/>
    <col min="4" max="10" width="19.42578125" style="7" bestFit="1" customWidth="1"/>
    <col min="11" max="11" width="18.5703125" style="7" customWidth="1"/>
    <col min="12" max="13" width="19.42578125" style="7" bestFit="1" customWidth="1"/>
    <col min="14" max="14" width="18.85546875" style="7" customWidth="1"/>
    <col min="15" max="15" width="22.5703125" style="7" customWidth="1"/>
    <col min="16" max="26" width="11.42578125" style="7" customWidth="1"/>
    <col min="27" max="16384" width="14.42578125" style="7"/>
  </cols>
  <sheetData>
    <row r="1" spans="1:26" ht="32.25" customHeight="1">
      <c r="A1" s="5"/>
      <c r="B1" s="80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6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7.75" customHeight="1">
      <c r="A2" s="5"/>
      <c r="B2" s="80" t="s">
        <v>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6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52.15" customHeight="1">
      <c r="A3" s="5"/>
      <c r="B3" s="81" t="s">
        <v>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4.75" customHeight="1">
      <c r="A4" s="5"/>
      <c r="B4" s="9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9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7.5" customHeight="1">
      <c r="A5" s="5"/>
      <c r="B5" s="5"/>
      <c r="C5" s="10"/>
      <c r="D5" s="5"/>
      <c r="E5" s="5"/>
      <c r="F5" s="5"/>
      <c r="G5" s="5"/>
      <c r="H5" s="5"/>
      <c r="I5" s="5"/>
      <c r="J5" s="5"/>
      <c r="K5" s="5"/>
      <c r="L5" s="5"/>
      <c r="M5" s="5"/>
      <c r="N5" s="9"/>
      <c r="O5" s="9"/>
      <c r="P5" s="9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" customHeight="1">
      <c r="A6" s="5"/>
      <c r="B6" s="11" t="s">
        <v>16</v>
      </c>
      <c r="C6" s="12">
        <v>0</v>
      </c>
      <c r="D6" s="12">
        <f>C10</f>
        <v>0</v>
      </c>
      <c r="E6" s="12">
        <f t="shared" ref="E6:N6" si="0">D10</f>
        <v>3160</v>
      </c>
      <c r="F6" s="12">
        <f t="shared" si="0"/>
        <v>6320</v>
      </c>
      <c r="G6" s="12">
        <f t="shared" si="0"/>
        <v>9480</v>
      </c>
      <c r="H6" s="12">
        <f t="shared" si="0"/>
        <v>12640</v>
      </c>
      <c r="I6" s="12">
        <f t="shared" si="0"/>
        <v>8600</v>
      </c>
      <c r="J6" s="12">
        <f t="shared" si="0"/>
        <v>11760</v>
      </c>
      <c r="K6" s="12">
        <f t="shared" si="0"/>
        <v>14920</v>
      </c>
      <c r="L6" s="12">
        <f t="shared" si="0"/>
        <v>18080</v>
      </c>
      <c r="M6" s="12">
        <f t="shared" si="0"/>
        <v>21240</v>
      </c>
      <c r="N6" s="12">
        <f t="shared" si="0"/>
        <v>24400</v>
      </c>
      <c r="O6" s="13">
        <f>C6</f>
        <v>0</v>
      </c>
      <c r="P6" s="9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5.5" customHeight="1">
      <c r="A7" s="5"/>
      <c r="B7" s="14" t="s">
        <v>17</v>
      </c>
      <c r="C7" s="15">
        <f>C19</f>
        <v>10000</v>
      </c>
      <c r="D7" s="15">
        <f t="shared" ref="D7:N7" si="1">D19</f>
        <v>10000</v>
      </c>
      <c r="E7" s="15">
        <f t="shared" si="1"/>
        <v>10000</v>
      </c>
      <c r="F7" s="15">
        <f t="shared" si="1"/>
        <v>10000</v>
      </c>
      <c r="G7" s="15">
        <f t="shared" si="1"/>
        <v>10000</v>
      </c>
      <c r="H7" s="15">
        <f t="shared" si="1"/>
        <v>10000</v>
      </c>
      <c r="I7" s="15">
        <f t="shared" si="1"/>
        <v>10000</v>
      </c>
      <c r="J7" s="15">
        <f t="shared" si="1"/>
        <v>10000</v>
      </c>
      <c r="K7" s="15">
        <f t="shared" si="1"/>
        <v>10000</v>
      </c>
      <c r="L7" s="15">
        <f t="shared" si="1"/>
        <v>10000</v>
      </c>
      <c r="M7" s="15">
        <f t="shared" si="1"/>
        <v>10000</v>
      </c>
      <c r="N7" s="15">
        <f t="shared" si="1"/>
        <v>10000</v>
      </c>
      <c r="O7" s="16">
        <f>SUM(C7:N7)</f>
        <v>120000</v>
      </c>
      <c r="P7" s="9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4.75" customHeight="1">
      <c r="A8" s="5"/>
      <c r="B8" s="14" t="s">
        <v>18</v>
      </c>
      <c r="C8" s="15">
        <f>C66</f>
        <v>14340</v>
      </c>
      <c r="D8" s="15">
        <f t="shared" ref="D8:N8" si="2">D66</f>
        <v>6840</v>
      </c>
      <c r="E8" s="15">
        <f t="shared" si="2"/>
        <v>6840</v>
      </c>
      <c r="F8" s="15">
        <f t="shared" si="2"/>
        <v>6840</v>
      </c>
      <c r="G8" s="15">
        <f t="shared" si="2"/>
        <v>6840</v>
      </c>
      <c r="H8" s="15">
        <f t="shared" si="2"/>
        <v>14040</v>
      </c>
      <c r="I8" s="15">
        <f t="shared" si="2"/>
        <v>6840</v>
      </c>
      <c r="J8" s="15">
        <f t="shared" si="2"/>
        <v>6840</v>
      </c>
      <c r="K8" s="15">
        <f t="shared" si="2"/>
        <v>6840</v>
      </c>
      <c r="L8" s="15">
        <f t="shared" si="2"/>
        <v>6840</v>
      </c>
      <c r="M8" s="15">
        <f t="shared" si="2"/>
        <v>6840</v>
      </c>
      <c r="N8" s="15">
        <f t="shared" si="2"/>
        <v>6840</v>
      </c>
      <c r="O8" s="16">
        <f>SUM(C8:N8)</f>
        <v>96780</v>
      </c>
      <c r="P8" s="9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4.75" customHeight="1">
      <c r="A9" s="5"/>
      <c r="B9" s="17" t="s">
        <v>19</v>
      </c>
      <c r="C9" s="18">
        <f>IF(SUM(C6:C7,-C8)&lt;0,-SUM(C6:C7,-C8),0)</f>
        <v>4340</v>
      </c>
      <c r="D9" s="15">
        <f t="shared" ref="D9:F9" si="3">IF(SUM(D6:D7,-D8)&lt;0,-SUM(D6:D7,-D8),0)</f>
        <v>0</v>
      </c>
      <c r="E9" s="15">
        <f t="shared" si="3"/>
        <v>0</v>
      </c>
      <c r="F9" s="15">
        <f t="shared" si="3"/>
        <v>0</v>
      </c>
      <c r="G9" s="15">
        <f>IF(SUM(G6:G7,-G8)&lt;0,-SUM(G6:G7,-G8),0)</f>
        <v>0</v>
      </c>
      <c r="H9" s="15">
        <f t="shared" ref="H9:N9" si="4">IF(SUM(H6:H7,-H8)&lt;0,-SUM(H6:H7,-H8),0)</f>
        <v>0</v>
      </c>
      <c r="I9" s="15">
        <f t="shared" si="4"/>
        <v>0</v>
      </c>
      <c r="J9" s="15">
        <f t="shared" si="4"/>
        <v>0</v>
      </c>
      <c r="K9" s="15">
        <f t="shared" si="4"/>
        <v>0</v>
      </c>
      <c r="L9" s="15">
        <f t="shared" si="4"/>
        <v>0</v>
      </c>
      <c r="M9" s="15">
        <f t="shared" si="4"/>
        <v>0</v>
      </c>
      <c r="N9" s="15">
        <f t="shared" si="4"/>
        <v>0</v>
      </c>
      <c r="O9" s="16">
        <f>SUM(C9:N9)</f>
        <v>4340</v>
      </c>
      <c r="P9" s="9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" customHeight="1">
      <c r="A10" s="5"/>
      <c r="B10" s="19" t="s">
        <v>20</v>
      </c>
      <c r="C10" s="12">
        <f>C7-C8+C6+C9</f>
        <v>0</v>
      </c>
      <c r="D10" s="12">
        <f t="shared" ref="D10:N10" si="5">D7-D8+D6+D9</f>
        <v>3160</v>
      </c>
      <c r="E10" s="12">
        <f t="shared" si="5"/>
        <v>6320</v>
      </c>
      <c r="F10" s="12">
        <f t="shared" si="5"/>
        <v>9480</v>
      </c>
      <c r="G10" s="12">
        <f t="shared" si="5"/>
        <v>12640</v>
      </c>
      <c r="H10" s="12">
        <f t="shared" si="5"/>
        <v>8600</v>
      </c>
      <c r="I10" s="12">
        <f t="shared" si="5"/>
        <v>11760</v>
      </c>
      <c r="J10" s="12">
        <f t="shared" si="5"/>
        <v>14920</v>
      </c>
      <c r="K10" s="12">
        <f t="shared" si="5"/>
        <v>18080</v>
      </c>
      <c r="L10" s="12">
        <f t="shared" si="5"/>
        <v>21240</v>
      </c>
      <c r="M10" s="12">
        <f t="shared" si="5"/>
        <v>24400</v>
      </c>
      <c r="N10" s="12">
        <f t="shared" si="5"/>
        <v>27560</v>
      </c>
      <c r="O10" s="20">
        <f>O7-O8+O6+O9</f>
        <v>27560</v>
      </c>
      <c r="P10" s="9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>
      <c r="A11" s="5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>
      <c r="A12" s="5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5"/>
      <c r="R12" s="21"/>
      <c r="S12" s="5"/>
      <c r="T12" s="5"/>
      <c r="U12" s="5"/>
      <c r="V12" s="5"/>
      <c r="W12" s="5"/>
      <c r="X12" s="5"/>
      <c r="Y12" s="5"/>
      <c r="Z12" s="5"/>
    </row>
    <row r="13" spans="1:26" ht="29.1" customHeight="1">
      <c r="A13" s="5"/>
      <c r="B13" s="83" t="s">
        <v>21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2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7.25" customHeight="1">
      <c r="A14" s="5"/>
      <c r="B14" s="23" t="s">
        <v>22</v>
      </c>
      <c r="C14" s="24">
        <v>10000</v>
      </c>
      <c r="D14" s="24">
        <v>10000</v>
      </c>
      <c r="E14" s="24">
        <v>10000</v>
      </c>
      <c r="F14" s="24">
        <v>10000</v>
      </c>
      <c r="G14" s="24">
        <v>10000</v>
      </c>
      <c r="H14" s="24">
        <v>10000</v>
      </c>
      <c r="I14" s="24">
        <v>10000</v>
      </c>
      <c r="J14" s="24">
        <v>10000</v>
      </c>
      <c r="K14" s="24">
        <v>10000</v>
      </c>
      <c r="L14" s="24">
        <v>10000</v>
      </c>
      <c r="M14" s="24">
        <v>10000</v>
      </c>
      <c r="N14" s="24">
        <v>10000</v>
      </c>
      <c r="O14" s="25">
        <f>SUM(C14:N14)</f>
        <v>120000</v>
      </c>
      <c r="P14" s="88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7.25" customHeight="1">
      <c r="A15" s="5"/>
      <c r="B15" s="23" t="s">
        <v>23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5">
        <f>SUM(C15:N15)</f>
        <v>0</v>
      </c>
      <c r="P15" s="88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7.25" customHeight="1">
      <c r="A16" s="5"/>
      <c r="B16" s="23" t="s">
        <v>24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5">
        <f>SUM(C16:N16)</f>
        <v>0</v>
      </c>
      <c r="P16" s="88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7.25" customHeight="1">
      <c r="A17" s="5"/>
      <c r="B17" s="23" t="s">
        <v>25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5">
        <f>SUM(C17:N17)</f>
        <v>0</v>
      </c>
      <c r="P17" s="88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7.25" customHeight="1">
      <c r="A18" s="5"/>
      <c r="B18" s="23" t="s">
        <v>26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5">
        <f>SUM(C18:N18)</f>
        <v>0</v>
      </c>
      <c r="P18" s="88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5.5" customHeight="1">
      <c r="A19" s="5"/>
      <c r="B19" s="26" t="s">
        <v>27</v>
      </c>
      <c r="C19" s="27">
        <f t="shared" ref="C19:O19" si="6">SUM(C14:C18)</f>
        <v>10000</v>
      </c>
      <c r="D19" s="27">
        <f t="shared" si="6"/>
        <v>10000</v>
      </c>
      <c r="E19" s="27">
        <f t="shared" si="6"/>
        <v>10000</v>
      </c>
      <c r="F19" s="27">
        <f t="shared" si="6"/>
        <v>10000</v>
      </c>
      <c r="G19" s="27">
        <f t="shared" si="6"/>
        <v>10000</v>
      </c>
      <c r="H19" s="27">
        <f t="shared" si="6"/>
        <v>10000</v>
      </c>
      <c r="I19" s="27">
        <f t="shared" si="6"/>
        <v>10000</v>
      </c>
      <c r="J19" s="27">
        <f t="shared" si="6"/>
        <v>10000</v>
      </c>
      <c r="K19" s="27">
        <f t="shared" si="6"/>
        <v>10000</v>
      </c>
      <c r="L19" s="27">
        <f t="shared" si="6"/>
        <v>10000</v>
      </c>
      <c r="M19" s="27">
        <f t="shared" si="6"/>
        <v>10000</v>
      </c>
      <c r="N19" s="27">
        <f t="shared" si="6"/>
        <v>10000</v>
      </c>
      <c r="O19" s="28">
        <f t="shared" si="6"/>
        <v>120000</v>
      </c>
      <c r="P19" s="88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8.75" customHeight="1">
      <c r="A20" s="5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6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9.1" customHeight="1">
      <c r="A21" s="5"/>
      <c r="B21" s="84" t="s">
        <v>28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90"/>
      <c r="P21" s="29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7.95" customHeight="1">
      <c r="A22" s="5"/>
      <c r="B22" s="30" t="s">
        <v>29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2"/>
      <c r="P22" s="9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8.75" customHeight="1">
      <c r="A23" s="5" t="s">
        <v>29</v>
      </c>
      <c r="B23" s="33" t="s">
        <v>30</v>
      </c>
      <c r="C23" s="34">
        <f>C14*8.5%</f>
        <v>850.00000000000011</v>
      </c>
      <c r="D23" s="34">
        <f t="shared" ref="D23:N23" si="7">D14*8.5%</f>
        <v>850.00000000000011</v>
      </c>
      <c r="E23" s="34">
        <f t="shared" si="7"/>
        <v>850.00000000000011</v>
      </c>
      <c r="F23" s="34">
        <f t="shared" si="7"/>
        <v>850.00000000000011</v>
      </c>
      <c r="G23" s="34">
        <f t="shared" si="7"/>
        <v>850.00000000000011</v>
      </c>
      <c r="H23" s="34">
        <f t="shared" si="7"/>
        <v>850.00000000000011</v>
      </c>
      <c r="I23" s="34">
        <f t="shared" si="7"/>
        <v>850.00000000000011</v>
      </c>
      <c r="J23" s="34">
        <f t="shared" si="7"/>
        <v>850.00000000000011</v>
      </c>
      <c r="K23" s="34">
        <f t="shared" si="7"/>
        <v>850.00000000000011</v>
      </c>
      <c r="L23" s="34">
        <f t="shared" si="7"/>
        <v>850.00000000000011</v>
      </c>
      <c r="M23" s="34">
        <f t="shared" si="7"/>
        <v>850.00000000000011</v>
      </c>
      <c r="N23" s="34">
        <f t="shared" si="7"/>
        <v>850.00000000000011</v>
      </c>
      <c r="O23" s="34">
        <f t="shared" ref="O23:O28" si="8">SUM(C23:N23)</f>
        <v>10200.000000000002</v>
      </c>
      <c r="P23" s="9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8.75" customHeight="1">
      <c r="A24" s="5" t="s">
        <v>29</v>
      </c>
      <c r="B24" s="33" t="s">
        <v>31</v>
      </c>
      <c r="C24" s="24">
        <f>C14*4%</f>
        <v>400</v>
      </c>
      <c r="D24" s="24">
        <f t="shared" ref="D24:N24" si="9">D14*4%</f>
        <v>400</v>
      </c>
      <c r="E24" s="24">
        <f t="shared" si="9"/>
        <v>400</v>
      </c>
      <c r="F24" s="24">
        <f t="shared" si="9"/>
        <v>400</v>
      </c>
      <c r="G24" s="24">
        <f t="shared" si="9"/>
        <v>400</v>
      </c>
      <c r="H24" s="24">
        <f t="shared" si="9"/>
        <v>400</v>
      </c>
      <c r="I24" s="24">
        <f t="shared" si="9"/>
        <v>400</v>
      </c>
      <c r="J24" s="24">
        <f t="shared" si="9"/>
        <v>400</v>
      </c>
      <c r="K24" s="24">
        <f t="shared" si="9"/>
        <v>400</v>
      </c>
      <c r="L24" s="24">
        <f t="shared" si="9"/>
        <v>400</v>
      </c>
      <c r="M24" s="24">
        <f t="shared" si="9"/>
        <v>400</v>
      </c>
      <c r="N24" s="24">
        <f t="shared" si="9"/>
        <v>400</v>
      </c>
      <c r="O24" s="34">
        <f t="shared" si="8"/>
        <v>4800</v>
      </c>
      <c r="P24" s="29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8.75" customHeight="1">
      <c r="A25" s="5" t="s">
        <v>29</v>
      </c>
      <c r="B25" s="33" t="s">
        <v>32</v>
      </c>
      <c r="C25" s="34">
        <f>C14*2%</f>
        <v>200</v>
      </c>
      <c r="D25" s="34">
        <f t="shared" ref="D25:N25" si="10">D14*2%</f>
        <v>200</v>
      </c>
      <c r="E25" s="34">
        <f t="shared" si="10"/>
        <v>200</v>
      </c>
      <c r="F25" s="34">
        <f t="shared" si="10"/>
        <v>200</v>
      </c>
      <c r="G25" s="34">
        <f t="shared" si="10"/>
        <v>200</v>
      </c>
      <c r="H25" s="34">
        <f t="shared" si="10"/>
        <v>200</v>
      </c>
      <c r="I25" s="34">
        <f t="shared" si="10"/>
        <v>200</v>
      </c>
      <c r="J25" s="34">
        <f t="shared" si="10"/>
        <v>200</v>
      </c>
      <c r="K25" s="34">
        <f t="shared" si="10"/>
        <v>200</v>
      </c>
      <c r="L25" s="34">
        <f t="shared" si="10"/>
        <v>200</v>
      </c>
      <c r="M25" s="34">
        <f t="shared" si="10"/>
        <v>200</v>
      </c>
      <c r="N25" s="34">
        <f t="shared" si="10"/>
        <v>200</v>
      </c>
      <c r="O25" s="34">
        <f t="shared" si="8"/>
        <v>2400</v>
      </c>
      <c r="P25" s="29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8.75" customHeight="1">
      <c r="A26" s="5" t="s">
        <v>29</v>
      </c>
      <c r="B26" s="33" t="s">
        <v>33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34">
        <f t="shared" si="8"/>
        <v>0</v>
      </c>
      <c r="P26" s="29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4.4" customHeight="1">
      <c r="A27" s="5" t="s">
        <v>29</v>
      </c>
      <c r="B27" s="33" t="s">
        <v>34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34">
        <f t="shared" si="8"/>
        <v>0</v>
      </c>
      <c r="P27" s="29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1.4" customHeight="1">
      <c r="A28" s="5" t="s">
        <v>29</v>
      </c>
      <c r="B28" s="33" t="s">
        <v>35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34">
        <f t="shared" si="8"/>
        <v>0</v>
      </c>
      <c r="P28" s="29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3.65" customHeight="1">
      <c r="A29" s="5"/>
      <c r="B29" s="35" t="s">
        <v>36</v>
      </c>
      <c r="C29" s="36">
        <f t="shared" ref="C29:O29" si="11">SUM(C23:C28)</f>
        <v>1450</v>
      </c>
      <c r="D29" s="36">
        <f t="shared" si="11"/>
        <v>1450</v>
      </c>
      <c r="E29" s="36">
        <f t="shared" si="11"/>
        <v>1450</v>
      </c>
      <c r="F29" s="36">
        <f t="shared" si="11"/>
        <v>1450</v>
      </c>
      <c r="G29" s="36">
        <f t="shared" si="11"/>
        <v>1450</v>
      </c>
      <c r="H29" s="36">
        <f t="shared" si="11"/>
        <v>1450</v>
      </c>
      <c r="I29" s="36">
        <f t="shared" si="11"/>
        <v>1450</v>
      </c>
      <c r="J29" s="36">
        <f t="shared" si="11"/>
        <v>1450</v>
      </c>
      <c r="K29" s="36">
        <f t="shared" si="11"/>
        <v>1450</v>
      </c>
      <c r="L29" s="36">
        <f t="shared" si="11"/>
        <v>1450</v>
      </c>
      <c r="M29" s="36">
        <f t="shared" si="11"/>
        <v>1450</v>
      </c>
      <c r="N29" s="36">
        <f t="shared" si="11"/>
        <v>1450</v>
      </c>
      <c r="O29" s="37">
        <f t="shared" si="11"/>
        <v>17400</v>
      </c>
      <c r="P29" s="29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8.75" customHeight="1">
      <c r="A30" s="5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29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7.95" customHeight="1">
      <c r="A31" s="5"/>
      <c r="B31" s="30" t="s">
        <v>37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9"/>
      <c r="P31" s="9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5.15" customHeight="1">
      <c r="A32" s="5" t="s">
        <v>38</v>
      </c>
      <c r="B32" s="33" t="s">
        <v>39</v>
      </c>
      <c r="C32" s="24">
        <v>2000</v>
      </c>
      <c r="D32" s="24">
        <f t="shared" ref="D32:N32" si="12">D14*20%</f>
        <v>2000</v>
      </c>
      <c r="E32" s="24">
        <f t="shared" si="12"/>
        <v>2000</v>
      </c>
      <c r="F32" s="24">
        <f t="shared" si="12"/>
        <v>2000</v>
      </c>
      <c r="G32" s="24">
        <f t="shared" si="12"/>
        <v>2000</v>
      </c>
      <c r="H32" s="24">
        <f t="shared" si="12"/>
        <v>2000</v>
      </c>
      <c r="I32" s="24">
        <f t="shared" si="12"/>
        <v>2000</v>
      </c>
      <c r="J32" s="24">
        <f t="shared" si="12"/>
        <v>2000</v>
      </c>
      <c r="K32" s="24">
        <f t="shared" si="12"/>
        <v>2000</v>
      </c>
      <c r="L32" s="24">
        <f t="shared" si="12"/>
        <v>2000</v>
      </c>
      <c r="M32" s="24">
        <f t="shared" si="12"/>
        <v>2000</v>
      </c>
      <c r="N32" s="24">
        <f t="shared" si="12"/>
        <v>2000</v>
      </c>
      <c r="O32" s="34">
        <f>SUM(C32:N32)</f>
        <v>24000</v>
      </c>
      <c r="P32" s="29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0.65" customHeight="1">
      <c r="A33" s="5" t="s">
        <v>40</v>
      </c>
      <c r="B33" s="33" t="s">
        <v>41</v>
      </c>
      <c r="C33" s="24">
        <f>C14*10%</f>
        <v>1000</v>
      </c>
      <c r="D33" s="24">
        <f t="shared" ref="D33:N33" si="13">D14*10%</f>
        <v>1000</v>
      </c>
      <c r="E33" s="24">
        <f t="shared" si="13"/>
        <v>1000</v>
      </c>
      <c r="F33" s="24">
        <f>F14*10%</f>
        <v>1000</v>
      </c>
      <c r="G33" s="24">
        <f t="shared" si="13"/>
        <v>1000</v>
      </c>
      <c r="H33" s="24">
        <f t="shared" si="13"/>
        <v>1000</v>
      </c>
      <c r="I33" s="24">
        <f t="shared" si="13"/>
        <v>1000</v>
      </c>
      <c r="J33" s="24">
        <f t="shared" si="13"/>
        <v>1000</v>
      </c>
      <c r="K33" s="24">
        <f t="shared" si="13"/>
        <v>1000</v>
      </c>
      <c r="L33" s="24">
        <f t="shared" si="13"/>
        <v>1000</v>
      </c>
      <c r="M33" s="24">
        <f t="shared" si="13"/>
        <v>1000</v>
      </c>
      <c r="N33" s="24">
        <f t="shared" si="13"/>
        <v>1000</v>
      </c>
      <c r="O33" s="34">
        <f>SUM(C33:N33)</f>
        <v>12000</v>
      </c>
      <c r="P33" s="29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0.65" customHeight="1">
      <c r="A34" s="5" t="s">
        <v>38</v>
      </c>
      <c r="B34" s="33" t="s">
        <v>42</v>
      </c>
      <c r="C34" s="24">
        <v>120</v>
      </c>
      <c r="D34" s="24">
        <v>120</v>
      </c>
      <c r="E34" s="24">
        <v>120</v>
      </c>
      <c r="F34" s="24">
        <v>120</v>
      </c>
      <c r="G34" s="24">
        <v>120</v>
      </c>
      <c r="H34" s="24">
        <v>120</v>
      </c>
      <c r="I34" s="24">
        <v>120</v>
      </c>
      <c r="J34" s="24">
        <v>120</v>
      </c>
      <c r="K34" s="24">
        <v>120</v>
      </c>
      <c r="L34" s="24">
        <v>120</v>
      </c>
      <c r="M34" s="24">
        <v>120</v>
      </c>
      <c r="N34" s="24">
        <v>120</v>
      </c>
      <c r="O34" s="34">
        <f>SUM(C34:N34)</f>
        <v>1440</v>
      </c>
      <c r="P34" s="78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9.149999999999999" customHeight="1">
      <c r="A35" s="5" t="s">
        <v>38</v>
      </c>
      <c r="B35" s="33" t="s">
        <v>43</v>
      </c>
      <c r="C35" s="24">
        <v>100</v>
      </c>
      <c r="D35" s="24">
        <v>100</v>
      </c>
      <c r="E35" s="24">
        <v>100</v>
      </c>
      <c r="F35" s="24">
        <v>100</v>
      </c>
      <c r="G35" s="24">
        <v>100</v>
      </c>
      <c r="H35" s="24">
        <v>100</v>
      </c>
      <c r="I35" s="24">
        <v>100</v>
      </c>
      <c r="J35" s="24">
        <v>100</v>
      </c>
      <c r="K35" s="24">
        <v>100</v>
      </c>
      <c r="L35" s="24">
        <v>100</v>
      </c>
      <c r="M35" s="24">
        <v>100</v>
      </c>
      <c r="N35" s="24">
        <v>100</v>
      </c>
      <c r="O35" s="34">
        <f>SUM(C35:N35)</f>
        <v>1200</v>
      </c>
      <c r="P35" s="88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2.9" customHeight="1">
      <c r="A36" s="5" t="s">
        <v>38</v>
      </c>
      <c r="B36" s="33" t="s">
        <v>44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34">
        <f t="shared" ref="O36" si="14">SUM(C36:N36)</f>
        <v>0</v>
      </c>
      <c r="P36" s="88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" customHeight="1">
      <c r="A37" s="5" t="s">
        <v>38</v>
      </c>
      <c r="B37" s="33" t="s">
        <v>45</v>
      </c>
      <c r="C37" s="24">
        <v>150</v>
      </c>
      <c r="D37" s="24">
        <v>150</v>
      </c>
      <c r="E37" s="24">
        <v>150</v>
      </c>
      <c r="F37" s="24">
        <v>150</v>
      </c>
      <c r="G37" s="24">
        <v>150</v>
      </c>
      <c r="H37" s="24">
        <v>150</v>
      </c>
      <c r="I37" s="24">
        <v>150</v>
      </c>
      <c r="J37" s="24">
        <v>150</v>
      </c>
      <c r="K37" s="24">
        <v>150</v>
      </c>
      <c r="L37" s="24">
        <v>150</v>
      </c>
      <c r="M37" s="24">
        <v>150</v>
      </c>
      <c r="N37" s="24">
        <v>150</v>
      </c>
      <c r="O37" s="34">
        <f>SUM(C37:N37)</f>
        <v>1800</v>
      </c>
      <c r="P37" s="88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4" customHeight="1">
      <c r="A38" s="5" t="s">
        <v>38</v>
      </c>
      <c r="B38" s="33" t="s">
        <v>46</v>
      </c>
      <c r="C38" s="24">
        <v>120</v>
      </c>
      <c r="D38" s="24">
        <v>120</v>
      </c>
      <c r="E38" s="24">
        <v>120</v>
      </c>
      <c r="F38" s="24">
        <v>120</v>
      </c>
      <c r="G38" s="24">
        <v>120</v>
      </c>
      <c r="H38" s="24">
        <v>120</v>
      </c>
      <c r="I38" s="24">
        <v>120</v>
      </c>
      <c r="J38" s="24">
        <v>120</v>
      </c>
      <c r="K38" s="24">
        <v>120</v>
      </c>
      <c r="L38" s="24">
        <v>120</v>
      </c>
      <c r="M38" s="24">
        <v>120</v>
      </c>
      <c r="N38" s="24">
        <v>120</v>
      </c>
      <c r="O38" s="34">
        <f>SUM(C38:N38)</f>
        <v>1440</v>
      </c>
      <c r="P38" s="88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1" customHeight="1">
      <c r="A39" s="5" t="s">
        <v>40</v>
      </c>
      <c r="B39" s="33" t="s">
        <v>47</v>
      </c>
      <c r="C39" s="24">
        <v>80</v>
      </c>
      <c r="D39" s="24">
        <v>80</v>
      </c>
      <c r="E39" s="24">
        <v>80</v>
      </c>
      <c r="F39" s="24">
        <v>80</v>
      </c>
      <c r="G39" s="24">
        <v>80</v>
      </c>
      <c r="H39" s="24">
        <v>80</v>
      </c>
      <c r="I39" s="24">
        <v>80</v>
      </c>
      <c r="J39" s="24">
        <v>80</v>
      </c>
      <c r="K39" s="24">
        <v>80</v>
      </c>
      <c r="L39" s="24">
        <v>80</v>
      </c>
      <c r="M39" s="24">
        <v>80</v>
      </c>
      <c r="N39" s="24">
        <v>80</v>
      </c>
      <c r="O39" s="34">
        <f t="shared" ref="O39" si="15">SUM(C39:N39)</f>
        <v>960</v>
      </c>
      <c r="P39" s="88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4.75" customHeight="1">
      <c r="A40" s="5" t="s">
        <v>48</v>
      </c>
      <c r="B40" s="33" t="s">
        <v>49</v>
      </c>
      <c r="C40" s="24">
        <v>180</v>
      </c>
      <c r="D40" s="24">
        <v>180</v>
      </c>
      <c r="E40" s="24">
        <v>180</v>
      </c>
      <c r="F40" s="24">
        <v>180</v>
      </c>
      <c r="G40" s="24">
        <v>180</v>
      </c>
      <c r="H40" s="24">
        <v>180</v>
      </c>
      <c r="I40" s="24">
        <v>180</v>
      </c>
      <c r="J40" s="24">
        <v>180</v>
      </c>
      <c r="K40" s="24">
        <v>180</v>
      </c>
      <c r="L40" s="24">
        <v>180</v>
      </c>
      <c r="M40" s="24">
        <v>180</v>
      </c>
      <c r="N40" s="24">
        <v>180</v>
      </c>
      <c r="O40" s="34">
        <f>SUM(C40:N40)</f>
        <v>2160</v>
      </c>
      <c r="P40" s="88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4.75" customHeight="1">
      <c r="A41" s="5"/>
      <c r="B41" s="33" t="s">
        <v>50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34">
        <f>SUM(C41:N41)</f>
        <v>0</v>
      </c>
      <c r="P41" s="88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4" customHeight="1">
      <c r="A42" s="5"/>
      <c r="B42" s="40" t="s">
        <v>51</v>
      </c>
      <c r="C42" s="41">
        <f t="shared" ref="C42:N42" si="16">SUM(C32:C41)</f>
        <v>3750</v>
      </c>
      <c r="D42" s="41">
        <f t="shared" si="16"/>
        <v>3750</v>
      </c>
      <c r="E42" s="41">
        <f t="shared" si="16"/>
        <v>3750</v>
      </c>
      <c r="F42" s="41">
        <f t="shared" si="16"/>
        <v>3750</v>
      </c>
      <c r="G42" s="41">
        <f t="shared" si="16"/>
        <v>3750</v>
      </c>
      <c r="H42" s="41">
        <f t="shared" si="16"/>
        <v>3750</v>
      </c>
      <c r="I42" s="41">
        <f t="shared" si="16"/>
        <v>3750</v>
      </c>
      <c r="J42" s="41">
        <f t="shared" si="16"/>
        <v>3750</v>
      </c>
      <c r="K42" s="41">
        <f t="shared" si="16"/>
        <v>3750</v>
      </c>
      <c r="L42" s="41">
        <f t="shared" si="16"/>
        <v>3750</v>
      </c>
      <c r="M42" s="41">
        <f t="shared" si="16"/>
        <v>3750</v>
      </c>
      <c r="N42" s="41">
        <f t="shared" si="16"/>
        <v>3750</v>
      </c>
      <c r="O42" s="41">
        <f>SUM(O32:O41)</f>
        <v>45000</v>
      </c>
      <c r="P42" s="88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8" customHeight="1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88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7.95" customHeight="1">
      <c r="A44" s="5"/>
      <c r="B44" s="30" t="s">
        <v>52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9"/>
      <c r="P44" s="88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4.4" customHeight="1">
      <c r="A45" s="5" t="s">
        <v>48</v>
      </c>
      <c r="B45" s="33" t="s">
        <v>53</v>
      </c>
      <c r="C45" s="24">
        <v>320</v>
      </c>
      <c r="D45" s="24">
        <v>320</v>
      </c>
      <c r="E45" s="24">
        <v>320</v>
      </c>
      <c r="F45" s="24">
        <v>320</v>
      </c>
      <c r="G45" s="24">
        <v>320</v>
      </c>
      <c r="H45" s="24">
        <v>320</v>
      </c>
      <c r="I45" s="24">
        <v>320</v>
      </c>
      <c r="J45" s="24">
        <v>320</v>
      </c>
      <c r="K45" s="24">
        <v>320</v>
      </c>
      <c r="L45" s="24">
        <v>320</v>
      </c>
      <c r="M45" s="24">
        <v>320</v>
      </c>
      <c r="N45" s="24">
        <v>320</v>
      </c>
      <c r="O45" s="34">
        <f>SUM(C45:N45)</f>
        <v>3840</v>
      </c>
      <c r="P45" s="6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8.75" customHeight="1">
      <c r="A46" s="5" t="s">
        <v>40</v>
      </c>
      <c r="B46" s="33" t="s">
        <v>54</v>
      </c>
      <c r="C46" s="24">
        <v>80</v>
      </c>
      <c r="D46" s="24">
        <v>80</v>
      </c>
      <c r="E46" s="24">
        <v>80</v>
      </c>
      <c r="F46" s="24">
        <v>80</v>
      </c>
      <c r="G46" s="24">
        <v>80</v>
      </c>
      <c r="H46" s="24">
        <v>80</v>
      </c>
      <c r="I46" s="24">
        <v>80</v>
      </c>
      <c r="J46" s="24">
        <v>80</v>
      </c>
      <c r="K46" s="24">
        <v>80</v>
      </c>
      <c r="L46" s="24">
        <v>80</v>
      </c>
      <c r="M46" s="24">
        <v>80</v>
      </c>
      <c r="N46" s="24">
        <v>80</v>
      </c>
      <c r="O46" s="34">
        <f t="shared" ref="O46:O57" si="17">SUM(C46:N46)</f>
        <v>960</v>
      </c>
      <c r="P46" s="6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9.149999999999999" customHeight="1">
      <c r="A47" s="5" t="s">
        <v>38</v>
      </c>
      <c r="B47" s="33" t="s">
        <v>55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34">
        <f t="shared" si="17"/>
        <v>0</v>
      </c>
      <c r="P47" s="6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1" customHeight="1">
      <c r="A48" s="5" t="s">
        <v>56</v>
      </c>
      <c r="B48" s="33" t="s">
        <v>57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34">
        <f t="shared" si="17"/>
        <v>0</v>
      </c>
      <c r="P48" s="6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8" customHeight="1">
      <c r="A49" s="5" t="s">
        <v>56</v>
      </c>
      <c r="B49" s="33" t="s">
        <v>58</v>
      </c>
      <c r="C49" s="24">
        <v>130</v>
      </c>
      <c r="D49" s="24">
        <v>130</v>
      </c>
      <c r="E49" s="24">
        <v>130</v>
      </c>
      <c r="F49" s="24">
        <v>130</v>
      </c>
      <c r="G49" s="24">
        <v>130</v>
      </c>
      <c r="H49" s="24">
        <v>130</v>
      </c>
      <c r="I49" s="24">
        <v>130</v>
      </c>
      <c r="J49" s="24">
        <v>130</v>
      </c>
      <c r="K49" s="24">
        <v>130</v>
      </c>
      <c r="L49" s="24">
        <v>130</v>
      </c>
      <c r="M49" s="24">
        <v>130</v>
      </c>
      <c r="N49" s="24">
        <v>130</v>
      </c>
      <c r="O49" s="34">
        <f>SUM(C49:N49)</f>
        <v>1560</v>
      </c>
      <c r="P49" s="6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9.149999999999999" customHeight="1">
      <c r="A50" s="5" t="s">
        <v>59</v>
      </c>
      <c r="B50" s="33" t="s">
        <v>60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34">
        <f t="shared" si="17"/>
        <v>0</v>
      </c>
      <c r="P50" s="6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0.65" customHeight="1">
      <c r="A51" s="5" t="s">
        <v>48</v>
      </c>
      <c r="B51" s="33" t="s">
        <v>61</v>
      </c>
      <c r="C51" s="24">
        <v>890</v>
      </c>
      <c r="D51" s="24">
        <v>890</v>
      </c>
      <c r="E51" s="24">
        <v>890</v>
      </c>
      <c r="F51" s="24">
        <v>890</v>
      </c>
      <c r="G51" s="24">
        <v>890</v>
      </c>
      <c r="H51" s="24">
        <v>890</v>
      </c>
      <c r="I51" s="24">
        <v>890</v>
      </c>
      <c r="J51" s="24">
        <v>890</v>
      </c>
      <c r="K51" s="24">
        <v>890</v>
      </c>
      <c r="L51" s="24">
        <v>890</v>
      </c>
      <c r="M51" s="24">
        <v>890</v>
      </c>
      <c r="N51" s="24">
        <v>890</v>
      </c>
      <c r="O51" s="34">
        <f>SUM(C51:N51)</f>
        <v>10680</v>
      </c>
      <c r="P51" s="42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8" customHeight="1">
      <c r="A52" s="5" t="s">
        <v>62</v>
      </c>
      <c r="B52" s="33" t="s">
        <v>63</v>
      </c>
      <c r="C52" s="24">
        <v>220</v>
      </c>
      <c r="D52" s="24">
        <v>220</v>
      </c>
      <c r="E52" s="24">
        <v>220</v>
      </c>
      <c r="F52" s="24">
        <v>220</v>
      </c>
      <c r="G52" s="24">
        <v>220</v>
      </c>
      <c r="H52" s="24">
        <v>220</v>
      </c>
      <c r="I52" s="24">
        <v>220</v>
      </c>
      <c r="J52" s="24">
        <v>220</v>
      </c>
      <c r="K52" s="24">
        <v>220</v>
      </c>
      <c r="L52" s="24">
        <v>220</v>
      </c>
      <c r="M52" s="24">
        <v>220</v>
      </c>
      <c r="N52" s="24">
        <v>220</v>
      </c>
      <c r="O52" s="34">
        <f>SUM(C52:N52)</f>
        <v>2640</v>
      </c>
      <c r="P52" s="42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9.5" customHeight="1">
      <c r="A53" s="5" t="s">
        <v>40</v>
      </c>
      <c r="B53" s="33" t="s">
        <v>64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34">
        <f t="shared" si="17"/>
        <v>0</v>
      </c>
      <c r="P53" s="78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8.75" customHeight="1">
      <c r="A54" s="5" t="s">
        <v>40</v>
      </c>
      <c r="B54" s="33" t="s">
        <v>65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34">
        <f t="shared" si="17"/>
        <v>0</v>
      </c>
      <c r="P54" s="88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8.75" customHeight="1">
      <c r="A55" s="5" t="s">
        <v>56</v>
      </c>
      <c r="B55" s="33" t="s">
        <v>66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34">
        <f t="shared" si="17"/>
        <v>0</v>
      </c>
      <c r="P55" s="88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>
      <c r="A56" s="5"/>
      <c r="B56" s="33" t="s">
        <v>67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34">
        <f t="shared" si="17"/>
        <v>0</v>
      </c>
      <c r="P56" s="88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8" customHeight="1">
      <c r="A57" s="5"/>
      <c r="B57" s="33" t="s">
        <v>68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34">
        <f t="shared" si="17"/>
        <v>0</v>
      </c>
      <c r="P57" s="88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8" customHeight="1">
      <c r="A58" s="5"/>
      <c r="B58" s="40" t="s">
        <v>51</v>
      </c>
      <c r="C58" s="41">
        <f t="shared" ref="C58:O58" si="18">SUM(C45:C57)</f>
        <v>1640</v>
      </c>
      <c r="D58" s="41">
        <f t="shared" si="18"/>
        <v>1640</v>
      </c>
      <c r="E58" s="41">
        <f t="shared" si="18"/>
        <v>1640</v>
      </c>
      <c r="F58" s="41">
        <f t="shared" si="18"/>
        <v>1640</v>
      </c>
      <c r="G58" s="41">
        <f t="shared" si="18"/>
        <v>1640</v>
      </c>
      <c r="H58" s="41">
        <f t="shared" si="18"/>
        <v>1640</v>
      </c>
      <c r="I58" s="41">
        <f t="shared" si="18"/>
        <v>1640</v>
      </c>
      <c r="J58" s="41">
        <f t="shared" si="18"/>
        <v>1640</v>
      </c>
      <c r="K58" s="41">
        <f t="shared" si="18"/>
        <v>1640</v>
      </c>
      <c r="L58" s="41">
        <f t="shared" si="18"/>
        <v>1640</v>
      </c>
      <c r="M58" s="41">
        <f t="shared" si="18"/>
        <v>1640</v>
      </c>
      <c r="N58" s="41">
        <f t="shared" si="18"/>
        <v>1640</v>
      </c>
      <c r="O58" s="41">
        <f t="shared" si="18"/>
        <v>19680</v>
      </c>
      <c r="P58" s="88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8" customHeight="1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88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7.95" customHeight="1">
      <c r="A60" s="5"/>
      <c r="B60" s="30" t="s">
        <v>69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9"/>
      <c r="P60" s="88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4.75" customHeight="1">
      <c r="A61" s="5"/>
      <c r="B61" s="33" t="s">
        <v>70</v>
      </c>
      <c r="C61" s="24">
        <v>7500</v>
      </c>
      <c r="D61" s="24">
        <v>0</v>
      </c>
      <c r="E61" s="24">
        <v>0</v>
      </c>
      <c r="F61" s="24">
        <v>0</v>
      </c>
      <c r="G61" s="24">
        <v>0</v>
      </c>
      <c r="H61" s="24">
        <v>7200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34">
        <f t="shared" ref="O61" si="19">SUM(C61:N61)</f>
        <v>14700</v>
      </c>
      <c r="P61" s="6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4.75" customHeight="1">
      <c r="A62" s="5"/>
      <c r="B62" s="33" t="s">
        <v>71</v>
      </c>
      <c r="C62" s="43">
        <f>IF(C72&gt;SUM(C29,C42,C58,C61),C72-SUM(C29,C42,C58,C61),0)</f>
        <v>0</v>
      </c>
      <c r="D62" s="43">
        <f t="shared" ref="D62:N62" si="20">IF(D72&gt;SUM(D29,D42,D58,D61),D72-SUM(D29,D42,D58,D61),0)</f>
        <v>0</v>
      </c>
      <c r="E62" s="43">
        <f t="shared" si="20"/>
        <v>0</v>
      </c>
      <c r="F62" s="43">
        <f t="shared" si="20"/>
        <v>0</v>
      </c>
      <c r="G62" s="43">
        <f t="shared" si="20"/>
        <v>0</v>
      </c>
      <c r="H62" s="43">
        <f t="shared" si="20"/>
        <v>0</v>
      </c>
      <c r="I62" s="43">
        <f t="shared" si="20"/>
        <v>0</v>
      </c>
      <c r="J62" s="43">
        <f t="shared" si="20"/>
        <v>0</v>
      </c>
      <c r="K62" s="43">
        <f t="shared" si="20"/>
        <v>0</v>
      </c>
      <c r="L62" s="43">
        <f t="shared" si="20"/>
        <v>0</v>
      </c>
      <c r="M62" s="43">
        <f t="shared" si="20"/>
        <v>0</v>
      </c>
      <c r="N62" s="43">
        <f t="shared" si="20"/>
        <v>0</v>
      </c>
      <c r="O62" s="34">
        <f>SUM(C62:N62)</f>
        <v>0</v>
      </c>
      <c r="P62" s="88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4.75" customHeight="1">
      <c r="A63" s="5"/>
      <c r="B63" s="33" t="s">
        <v>72</v>
      </c>
      <c r="C63" s="44">
        <f t="shared" ref="C63:N63" si="21">IF(ISERROR(C62/C19),0,C62/C19)</f>
        <v>0</v>
      </c>
      <c r="D63" s="44">
        <f t="shared" si="21"/>
        <v>0</v>
      </c>
      <c r="E63" s="44">
        <f t="shared" si="21"/>
        <v>0</v>
      </c>
      <c r="F63" s="44">
        <f t="shared" si="21"/>
        <v>0</v>
      </c>
      <c r="G63" s="44">
        <f t="shared" si="21"/>
        <v>0</v>
      </c>
      <c r="H63" s="44">
        <f t="shared" si="21"/>
        <v>0</v>
      </c>
      <c r="I63" s="44">
        <f t="shared" si="21"/>
        <v>0</v>
      </c>
      <c r="J63" s="44">
        <f t="shared" si="21"/>
        <v>0</v>
      </c>
      <c r="K63" s="44">
        <f t="shared" si="21"/>
        <v>0</v>
      </c>
      <c r="L63" s="44">
        <f t="shared" si="21"/>
        <v>0</v>
      </c>
      <c r="M63" s="44">
        <f t="shared" si="21"/>
        <v>0</v>
      </c>
      <c r="N63" s="44">
        <f t="shared" si="21"/>
        <v>0</v>
      </c>
      <c r="O63" s="34"/>
      <c r="P63" s="88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2.5" customHeight="1">
      <c r="A64" s="5"/>
      <c r="B64" s="40" t="s">
        <v>51</v>
      </c>
      <c r="C64" s="41">
        <f>SUM(C61:C62)</f>
        <v>7500</v>
      </c>
      <c r="D64" s="41">
        <f t="shared" ref="D64:N64" si="22">SUM(D61:D62)</f>
        <v>0</v>
      </c>
      <c r="E64" s="41">
        <f t="shared" si="22"/>
        <v>0</v>
      </c>
      <c r="F64" s="41">
        <f t="shared" si="22"/>
        <v>0</v>
      </c>
      <c r="G64" s="41">
        <f t="shared" si="22"/>
        <v>0</v>
      </c>
      <c r="H64" s="41">
        <f t="shared" si="22"/>
        <v>7200</v>
      </c>
      <c r="I64" s="41">
        <f t="shared" si="22"/>
        <v>0</v>
      </c>
      <c r="J64" s="41">
        <f t="shared" si="22"/>
        <v>0</v>
      </c>
      <c r="K64" s="41">
        <f t="shared" si="22"/>
        <v>0</v>
      </c>
      <c r="L64" s="41">
        <f t="shared" si="22"/>
        <v>0</v>
      </c>
      <c r="M64" s="41">
        <f t="shared" si="22"/>
        <v>0</v>
      </c>
      <c r="N64" s="41">
        <f t="shared" si="22"/>
        <v>0</v>
      </c>
      <c r="O64" s="41">
        <f>SUM(O61:O62)</f>
        <v>14700</v>
      </c>
      <c r="P64" s="88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" customHeight="1">
      <c r="A65" s="5"/>
      <c r="B65" s="4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88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30" customHeight="1">
      <c r="A66" s="5"/>
      <c r="B66" s="46" t="s">
        <v>27</v>
      </c>
      <c r="C66" s="47">
        <f>C29+C42+C58+C64</f>
        <v>14340</v>
      </c>
      <c r="D66" s="47">
        <f t="shared" ref="D66:N66" si="23">D29+D42+D58+D64</f>
        <v>6840</v>
      </c>
      <c r="E66" s="47">
        <f t="shared" si="23"/>
        <v>6840</v>
      </c>
      <c r="F66" s="47">
        <f t="shared" si="23"/>
        <v>6840</v>
      </c>
      <c r="G66" s="47">
        <f t="shared" si="23"/>
        <v>6840</v>
      </c>
      <c r="H66" s="47">
        <f t="shared" si="23"/>
        <v>14040</v>
      </c>
      <c r="I66" s="47">
        <f t="shared" si="23"/>
        <v>6840</v>
      </c>
      <c r="J66" s="47">
        <f t="shared" si="23"/>
        <v>6840</v>
      </c>
      <c r="K66" s="47">
        <f t="shared" si="23"/>
        <v>6840</v>
      </c>
      <c r="L66" s="47">
        <f t="shared" si="23"/>
        <v>6840</v>
      </c>
      <c r="M66" s="47">
        <f t="shared" si="23"/>
        <v>6840</v>
      </c>
      <c r="N66" s="47">
        <f t="shared" si="23"/>
        <v>6840</v>
      </c>
      <c r="O66" s="47">
        <f>O29+O42+O58+O64</f>
        <v>96780</v>
      </c>
      <c r="P66" s="88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8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88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7.95" customHeight="1">
      <c r="A68" s="5"/>
      <c r="B68" s="79" t="s">
        <v>73</v>
      </c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9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8" customHeight="1">
      <c r="A69" s="5"/>
      <c r="B69" s="48"/>
      <c r="C69" s="4" t="s">
        <v>3</v>
      </c>
      <c r="D69" s="4" t="s">
        <v>4</v>
      </c>
      <c r="E69" s="4" t="s">
        <v>5</v>
      </c>
      <c r="F69" s="4" t="s">
        <v>6</v>
      </c>
      <c r="G69" s="4" t="s">
        <v>7</v>
      </c>
      <c r="H69" s="4" t="s">
        <v>8</v>
      </c>
      <c r="I69" s="4" t="s">
        <v>9</v>
      </c>
      <c r="J69" s="4" t="s">
        <v>10</v>
      </c>
      <c r="K69" s="4" t="s">
        <v>11</v>
      </c>
      <c r="L69" s="4" t="s">
        <v>12</v>
      </c>
      <c r="M69" s="4" t="s">
        <v>13</v>
      </c>
      <c r="N69" s="4" t="s">
        <v>14</v>
      </c>
      <c r="O69" s="49"/>
      <c r="P69" s="9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.75" customHeight="1">
      <c r="A70" s="5"/>
      <c r="B70" s="50" t="s">
        <v>74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51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3.65" customHeight="1">
      <c r="A71" s="5"/>
      <c r="B71" s="50" t="s">
        <v>75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51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.75" customHeight="1">
      <c r="A72" s="5"/>
      <c r="B72" s="50" t="s">
        <v>76</v>
      </c>
      <c r="C72" s="52">
        <f>C70-C71</f>
        <v>0</v>
      </c>
      <c r="D72" s="52">
        <f t="shared" ref="D72:N72" si="24">D70-D71</f>
        <v>0</v>
      </c>
      <c r="E72" s="52">
        <f t="shared" si="24"/>
        <v>0</v>
      </c>
      <c r="F72" s="52">
        <f t="shared" si="24"/>
        <v>0</v>
      </c>
      <c r="G72" s="52">
        <f t="shared" si="24"/>
        <v>0</v>
      </c>
      <c r="H72" s="52">
        <f t="shared" si="24"/>
        <v>0</v>
      </c>
      <c r="I72" s="52">
        <f t="shared" si="24"/>
        <v>0</v>
      </c>
      <c r="J72" s="52">
        <f t="shared" si="24"/>
        <v>0</v>
      </c>
      <c r="K72" s="52">
        <f t="shared" si="24"/>
        <v>0</v>
      </c>
      <c r="L72" s="52">
        <f t="shared" si="24"/>
        <v>0</v>
      </c>
      <c r="M72" s="52">
        <f t="shared" si="24"/>
        <v>0</v>
      </c>
      <c r="N72" s="52">
        <f t="shared" si="24"/>
        <v>0</v>
      </c>
      <c r="O72" s="51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>
      <c r="A77" s="5"/>
      <c r="B77" s="5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>
      <c r="A78" s="5"/>
      <c r="B78" s="5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>
      <c r="A79" s="5"/>
      <c r="B79" s="5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>
      <c r="A84" s="5"/>
      <c r="B84" s="5"/>
      <c r="C84" s="5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>
      <c r="A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>
      <c r="A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</sheetData>
  <sheetProtection algorithmName="SHA-512" hashValue="8R5JgiloG0mbfHcPV6B4gp3WUuavlrneQcIsDjEYHQ+LXZ9pZ9QeSP4uE/DAbsthkel9kf5jg7GjqXrMELNd+g==" saltValue="f3PFL3OH4sduHBdnNsfHZg==" spinCount="100000" sheet="1" objects="1" scenarios="1"/>
  <mergeCells count="10">
    <mergeCell ref="P34:P44"/>
    <mergeCell ref="P53:P60"/>
    <mergeCell ref="P62:P67"/>
    <mergeCell ref="B68:O68"/>
    <mergeCell ref="B1:O1"/>
    <mergeCell ref="B2:O2"/>
    <mergeCell ref="B3:O3"/>
    <mergeCell ref="B13:O13"/>
    <mergeCell ref="P14:P19"/>
    <mergeCell ref="B21:O21"/>
  </mergeCells>
  <conditionalFormatting sqref="C62:N62">
    <cfRule type="expression" dxfId="1" priority="2" stopIfTrue="1">
      <formula>C$63&gt;5%</formula>
    </cfRule>
  </conditionalFormatting>
  <conditionalFormatting sqref="C9:N9">
    <cfRule type="cellIs" dxfId="0" priority="1" stopIfTrue="1" operator="greaterThan">
      <formula>0</formula>
    </cfRule>
  </conditionalFormatting>
  <pageMargins left="0.78749999999999998" right="0.78749999999999998" top="1.05277777777778" bottom="1.05277777777778" header="0" footer="0"/>
  <pageSetup paperSize="9" scale="32" orientation="portrait" r:id="rId1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3:N77"/>
  <sheetViews>
    <sheetView showGridLines="0" zoomScale="130" zoomScaleNormal="130" workbookViewId="0">
      <selection activeCell="N55" sqref="N55"/>
    </sheetView>
  </sheetViews>
  <sheetFormatPr defaultRowHeight="12.75"/>
  <cols>
    <col min="1" max="1" width="20.42578125" customWidth="1"/>
    <col min="14" max="14" width="11.140625" customWidth="1"/>
    <col min="15" max="15" width="17.140625" customWidth="1"/>
    <col min="16" max="16" width="16.5703125" bestFit="1" customWidth="1"/>
  </cols>
  <sheetData>
    <row r="63" spans="1:14">
      <c r="A63" s="55" t="s">
        <v>77</v>
      </c>
      <c r="B63" s="56" t="s">
        <v>3</v>
      </c>
      <c r="C63" s="57" t="s">
        <v>4</v>
      </c>
      <c r="D63" s="57" t="s">
        <v>5</v>
      </c>
      <c r="E63" s="57" t="s">
        <v>6</v>
      </c>
      <c r="F63" s="57" t="s">
        <v>7</v>
      </c>
      <c r="G63" s="57" t="s">
        <v>8</v>
      </c>
      <c r="H63" s="57" t="s">
        <v>9</v>
      </c>
      <c r="I63" s="57" t="s">
        <v>10</v>
      </c>
      <c r="J63" s="57" t="s">
        <v>11</v>
      </c>
      <c r="K63" s="57" t="s">
        <v>12</v>
      </c>
      <c r="L63" s="57" t="s">
        <v>13</v>
      </c>
      <c r="M63" s="57" t="s">
        <v>14</v>
      </c>
      <c r="N63" s="58" t="s">
        <v>15</v>
      </c>
    </row>
    <row r="64" spans="1:14">
      <c r="A64" s="59" t="s">
        <v>29</v>
      </c>
      <c r="B64" s="60" t="e">
        <f>SUMIF([1]Planilha!$A$23:$A$55,Gráficos!$A64,[1]Planilha!C$23:C$64)</f>
        <v>#VALUE!</v>
      </c>
      <c r="C64" s="61" t="e">
        <f>SUMIF([1]Planilha!$A$23:$A$55,Gráficos!$A64,[1]Planilha!D$23:D$64)</f>
        <v>#VALUE!</v>
      </c>
      <c r="D64" s="61" t="e">
        <f>SUMIF([1]Planilha!$A$23:$A$55,Gráficos!$A64,[1]Planilha!E$23:E$64)</f>
        <v>#VALUE!</v>
      </c>
      <c r="E64" s="61" t="e">
        <f>SUMIF([1]Planilha!$A$23:$A$55,Gráficos!$A64,[1]Planilha!F$23:F$64)</f>
        <v>#VALUE!</v>
      </c>
      <c r="F64" s="61" t="e">
        <f>SUMIF([1]Planilha!$A$23:$A$55,Gráficos!$A64,[1]Planilha!G$23:G$64)</f>
        <v>#VALUE!</v>
      </c>
      <c r="G64" s="61" t="e">
        <f>SUMIF([1]Planilha!$A$23:$A$55,Gráficos!$A64,[1]Planilha!H$23:H$64)</f>
        <v>#VALUE!</v>
      </c>
      <c r="H64" s="61" t="e">
        <f>SUMIF([1]Planilha!$A$23:$A$55,Gráficos!$A64,[1]Planilha!I$23:I$64)</f>
        <v>#VALUE!</v>
      </c>
      <c r="I64" s="61" t="e">
        <f>SUMIF([1]Planilha!$A$23:$A$55,Gráficos!$A64,[1]Planilha!J$23:J$64)</f>
        <v>#VALUE!</v>
      </c>
      <c r="J64" s="61" t="e">
        <f>SUMIF([1]Planilha!$A$23:$A$55,Gráficos!$A64,[1]Planilha!K$23:K$64)</f>
        <v>#VALUE!</v>
      </c>
      <c r="K64" s="61" t="e">
        <f>SUMIF([1]Planilha!$A$23:$A$55,Gráficos!$A64,[1]Planilha!L$23:L$64)</f>
        <v>#VALUE!</v>
      </c>
      <c r="L64" s="61" t="e">
        <f>SUMIF([1]Planilha!$A$23:$A$55,Gráficos!$A64,[1]Planilha!M$23:M$64)</f>
        <v>#VALUE!</v>
      </c>
      <c r="M64" s="61" t="e">
        <f>SUMIF([1]Planilha!$A$23:$A$55,Gráficos!$A64,[1]Planilha!N$23:N$64)</f>
        <v>#VALUE!</v>
      </c>
      <c r="N64" s="62" t="e">
        <f>SUM(B64:M64)</f>
        <v>#VALUE!</v>
      </c>
    </row>
    <row r="65" spans="1:14">
      <c r="A65" s="59" t="s">
        <v>38</v>
      </c>
      <c r="B65" s="63" t="e">
        <f>SUMIF([1]Planilha!$A$23:$A$55,Gráficos!$A65,[1]Planilha!C$23:C$64)</f>
        <v>#VALUE!</v>
      </c>
      <c r="C65" s="64" t="e">
        <f>SUMIF([1]Planilha!$A$23:$A$55,Gráficos!$A65,[1]Planilha!D$23:D$64)</f>
        <v>#VALUE!</v>
      </c>
      <c r="D65" s="64" t="e">
        <f>SUMIF([1]Planilha!$A$23:$A$55,Gráficos!$A65,[1]Planilha!E$23:E$64)</f>
        <v>#VALUE!</v>
      </c>
      <c r="E65" s="64" t="e">
        <f>SUMIF([1]Planilha!$A$23:$A$55,Gráficos!$A65,[1]Planilha!F$23:F$64)</f>
        <v>#VALUE!</v>
      </c>
      <c r="F65" s="64" t="e">
        <f>SUMIF([1]Planilha!$A$23:$A$55,Gráficos!$A65,[1]Planilha!G$23:G$64)</f>
        <v>#VALUE!</v>
      </c>
      <c r="G65" s="64" t="e">
        <f>SUMIF([1]Planilha!$A$23:$A$55,Gráficos!$A65,[1]Planilha!H$23:H$64)</f>
        <v>#VALUE!</v>
      </c>
      <c r="H65" s="64" t="e">
        <f>SUMIF([1]Planilha!$A$23:$A$55,Gráficos!$A65,[1]Planilha!I$23:I$64)</f>
        <v>#VALUE!</v>
      </c>
      <c r="I65" s="64" t="e">
        <f>SUMIF([1]Planilha!$A$23:$A$55,Gráficos!$A65,[1]Planilha!J$23:J$64)</f>
        <v>#VALUE!</v>
      </c>
      <c r="J65" s="64" t="e">
        <f>SUMIF([1]Planilha!$A$23:$A$55,Gráficos!$A65,[1]Planilha!K$23:K$64)</f>
        <v>#VALUE!</v>
      </c>
      <c r="K65" s="64" t="e">
        <f>SUMIF([1]Planilha!$A$23:$A$55,Gráficos!$A65,[1]Planilha!L$23:L$64)</f>
        <v>#VALUE!</v>
      </c>
      <c r="L65" s="64" t="e">
        <f>SUMIF([1]Planilha!$A$23:$A$55,Gráficos!$A65,[1]Planilha!M$23:M$64)</f>
        <v>#VALUE!</v>
      </c>
      <c r="M65" s="64" t="e">
        <f>SUMIF([1]Planilha!$A$23:$A$55,Gráficos!$A65,[1]Planilha!N$23:N$64)</f>
        <v>#VALUE!</v>
      </c>
      <c r="N65" s="65" t="e">
        <f t="shared" ref="N65:N69" si="0">SUM(B65:M65)</f>
        <v>#VALUE!</v>
      </c>
    </row>
    <row r="66" spans="1:14">
      <c r="A66" s="59" t="s">
        <v>40</v>
      </c>
      <c r="B66" s="63" t="e">
        <f>SUMIF([1]Planilha!$A$23:$A$55,Gráficos!$A66,[1]Planilha!C$23:C$64)</f>
        <v>#VALUE!</v>
      </c>
      <c r="C66" s="64" t="e">
        <f>SUMIF([1]Planilha!$A$23:$A$55,Gráficos!$A66,[1]Planilha!D$23:D$64)</f>
        <v>#VALUE!</v>
      </c>
      <c r="D66" s="64" t="e">
        <f>SUMIF([1]Planilha!$A$23:$A$55,Gráficos!$A66,[1]Planilha!E$23:E$64)</f>
        <v>#VALUE!</v>
      </c>
      <c r="E66" s="64" t="e">
        <f>SUMIF([1]Planilha!$A$23:$A$55,Gráficos!$A66,[1]Planilha!F$23:F$64)</f>
        <v>#VALUE!</v>
      </c>
      <c r="F66" s="64" t="e">
        <f>SUMIF([1]Planilha!$A$23:$A$55,Gráficos!$A66,[1]Planilha!G$23:G$64)</f>
        <v>#VALUE!</v>
      </c>
      <c r="G66" s="64" t="e">
        <f>SUMIF([1]Planilha!$A$23:$A$55,Gráficos!$A66,[1]Planilha!H$23:H$64)</f>
        <v>#VALUE!</v>
      </c>
      <c r="H66" s="64" t="e">
        <f>SUMIF([1]Planilha!$A$23:$A$55,Gráficos!$A66,[1]Planilha!I$23:I$64)</f>
        <v>#VALUE!</v>
      </c>
      <c r="I66" s="64" t="e">
        <f>SUMIF([1]Planilha!$A$23:$A$55,Gráficos!$A66,[1]Planilha!J$23:J$64)</f>
        <v>#VALUE!</v>
      </c>
      <c r="J66" s="64" t="e">
        <f>SUMIF([1]Planilha!$A$23:$A$55,Gráficos!$A66,[1]Planilha!K$23:K$64)</f>
        <v>#VALUE!</v>
      </c>
      <c r="K66" s="64" t="e">
        <f>SUMIF([1]Planilha!$A$23:$A$55,Gráficos!$A66,[1]Planilha!L$23:L$64)</f>
        <v>#VALUE!</v>
      </c>
      <c r="L66" s="64" t="e">
        <f>SUMIF([1]Planilha!$A$23:$A$55,Gráficos!$A66,[1]Planilha!M$23:M$64)</f>
        <v>#VALUE!</v>
      </c>
      <c r="M66" s="64" t="e">
        <f>SUMIF([1]Planilha!$A$23:$A$55,Gráficos!$A66,[1]Planilha!N$23:N$64)</f>
        <v>#VALUE!</v>
      </c>
      <c r="N66" s="65" t="e">
        <f t="shared" si="0"/>
        <v>#VALUE!</v>
      </c>
    </row>
    <row r="67" spans="1:14">
      <c r="A67" s="59" t="s">
        <v>56</v>
      </c>
      <c r="B67" s="63" t="e">
        <f>SUMIF([1]Planilha!$A$23:$A$55,Gráficos!$A67,[1]Planilha!C$23:C$64)</f>
        <v>#VALUE!</v>
      </c>
      <c r="C67" s="64" t="e">
        <f>SUMIF([1]Planilha!$A$23:$A$55,Gráficos!$A67,[1]Planilha!D$23:D$64)</f>
        <v>#VALUE!</v>
      </c>
      <c r="D67" s="64" t="e">
        <f>SUMIF([1]Planilha!$A$23:$A$55,Gráficos!$A67,[1]Planilha!E$23:E$64)</f>
        <v>#VALUE!</v>
      </c>
      <c r="E67" s="64" t="e">
        <f>SUMIF([1]Planilha!$A$23:$A$55,Gráficos!$A67,[1]Planilha!F$23:F$64)</f>
        <v>#VALUE!</v>
      </c>
      <c r="F67" s="64" t="e">
        <f>SUMIF([1]Planilha!$A$23:$A$55,Gráficos!$A67,[1]Planilha!G$23:G$64)</f>
        <v>#VALUE!</v>
      </c>
      <c r="G67" s="64" t="e">
        <f>SUMIF([1]Planilha!$A$23:$A$55,Gráficos!$A67,[1]Planilha!H$23:H$64)</f>
        <v>#VALUE!</v>
      </c>
      <c r="H67" s="64" t="e">
        <f>SUMIF([1]Planilha!$A$23:$A$55,Gráficos!$A67,[1]Planilha!I$23:I$64)</f>
        <v>#VALUE!</v>
      </c>
      <c r="I67" s="64" t="e">
        <f>SUMIF([1]Planilha!$A$23:$A$55,Gráficos!$A67,[1]Planilha!J$23:J$64)</f>
        <v>#VALUE!</v>
      </c>
      <c r="J67" s="64" t="e">
        <f>SUMIF([1]Planilha!$A$23:$A$55,Gráficos!$A67,[1]Planilha!K$23:K$64)</f>
        <v>#VALUE!</v>
      </c>
      <c r="K67" s="64" t="e">
        <f>SUMIF([1]Planilha!$A$23:$A$55,Gráficos!$A67,[1]Planilha!L$23:L$64)</f>
        <v>#VALUE!</v>
      </c>
      <c r="L67" s="64" t="e">
        <f>SUMIF([1]Planilha!$A$23:$A$55,Gráficos!$A67,[1]Planilha!M$23:M$64)</f>
        <v>#VALUE!</v>
      </c>
      <c r="M67" s="64" t="e">
        <f>SUMIF([1]Planilha!$A$23:$A$55,Gráficos!$A67,[1]Planilha!N$23:N$64)</f>
        <v>#VALUE!</v>
      </c>
      <c r="N67" s="65" t="e">
        <f t="shared" si="0"/>
        <v>#VALUE!</v>
      </c>
    </row>
    <row r="68" spans="1:14">
      <c r="A68" s="59" t="s">
        <v>48</v>
      </c>
      <c r="B68" s="63" t="e">
        <f>SUMIF([1]Planilha!$A$23:$A$55,Gráficos!$A68,[1]Planilha!C$23:C$64)</f>
        <v>#VALUE!</v>
      </c>
      <c r="C68" s="64" t="e">
        <f>SUMIF([1]Planilha!$A$23:$A$55,Gráficos!$A68,[1]Planilha!D$23:D$64)</f>
        <v>#VALUE!</v>
      </c>
      <c r="D68" s="64" t="e">
        <f>SUMIF([1]Planilha!$A$23:$A$55,Gráficos!$A68,[1]Planilha!E$23:E$64)</f>
        <v>#VALUE!</v>
      </c>
      <c r="E68" s="64" t="e">
        <f>SUMIF([1]Planilha!$A$23:$A$55,Gráficos!$A68,[1]Planilha!F$23:F$64)</f>
        <v>#VALUE!</v>
      </c>
      <c r="F68" s="64" t="e">
        <f>SUMIF([1]Planilha!$A$23:$A$55,Gráficos!$A68,[1]Planilha!G$23:G$64)</f>
        <v>#VALUE!</v>
      </c>
      <c r="G68" s="64" t="e">
        <f>SUMIF([1]Planilha!$A$23:$A$55,Gráficos!$A68,[1]Planilha!H$23:H$64)</f>
        <v>#VALUE!</v>
      </c>
      <c r="H68" s="64" t="e">
        <f>SUMIF([1]Planilha!$A$23:$A$55,Gráficos!$A68,[1]Planilha!I$23:I$64)</f>
        <v>#VALUE!</v>
      </c>
      <c r="I68" s="64" t="e">
        <f>SUMIF([1]Planilha!$A$23:$A$55,Gráficos!$A68,[1]Planilha!J$23:J$64)</f>
        <v>#VALUE!</v>
      </c>
      <c r="J68" s="64" t="e">
        <f>SUMIF([1]Planilha!$A$23:$A$55,Gráficos!$A68,[1]Planilha!K$23:K$64)</f>
        <v>#VALUE!</v>
      </c>
      <c r="K68" s="64" t="e">
        <f>SUMIF([1]Planilha!$A$23:$A$55,Gráficos!$A68,[1]Planilha!L$23:L$64)</f>
        <v>#VALUE!</v>
      </c>
      <c r="L68" s="64" t="e">
        <f>SUMIF([1]Planilha!$A$23:$A$55,Gráficos!$A68,[1]Planilha!M$23:M$64)</f>
        <v>#VALUE!</v>
      </c>
      <c r="M68" s="64" t="e">
        <f>SUMIF([1]Planilha!$A$23:$A$55,Gráficos!$A68,[1]Planilha!N$23:N$64)</f>
        <v>#VALUE!</v>
      </c>
      <c r="N68" s="65" t="e">
        <f t="shared" si="0"/>
        <v>#VALUE!</v>
      </c>
    </row>
    <row r="69" spans="1:14">
      <c r="A69" s="66" t="s">
        <v>62</v>
      </c>
      <c r="B69" s="67" t="e">
        <f>SUMIF([1]Planilha!$A$23:$A$55,Gráficos!$A69,[1]Planilha!C$23:C$64)</f>
        <v>#VALUE!</v>
      </c>
      <c r="C69" s="68" t="e">
        <f>SUMIF([1]Planilha!$A$23:$A$55,Gráficos!$A69,[1]Planilha!D$23:D$64)</f>
        <v>#VALUE!</v>
      </c>
      <c r="D69" s="68" t="e">
        <f>SUMIF([1]Planilha!$A$23:$A$55,Gráficos!$A69,[1]Planilha!E$23:E$64)</f>
        <v>#VALUE!</v>
      </c>
      <c r="E69" s="68" t="e">
        <f>SUMIF([1]Planilha!$A$23:$A$55,Gráficos!$A69,[1]Planilha!F$23:F$64)</f>
        <v>#VALUE!</v>
      </c>
      <c r="F69" s="68" t="e">
        <f>SUMIF([1]Planilha!$A$23:$A$55,Gráficos!$A69,[1]Planilha!G$23:G$64)</f>
        <v>#VALUE!</v>
      </c>
      <c r="G69" s="68" t="e">
        <f>SUMIF([1]Planilha!$A$23:$A$55,Gráficos!$A69,[1]Planilha!H$23:H$64)</f>
        <v>#VALUE!</v>
      </c>
      <c r="H69" s="68" t="e">
        <f>SUMIF([1]Planilha!$A$23:$A$55,Gráficos!$A69,[1]Planilha!I$23:I$64)</f>
        <v>#VALUE!</v>
      </c>
      <c r="I69" s="68" t="e">
        <f>SUMIF([1]Planilha!$A$23:$A$55,Gráficos!$A69,[1]Planilha!J$23:J$64)</f>
        <v>#VALUE!</v>
      </c>
      <c r="J69" s="68" t="e">
        <f>SUMIF([1]Planilha!$A$23:$A$55,Gráficos!$A69,[1]Planilha!K$23:K$64)</f>
        <v>#VALUE!</v>
      </c>
      <c r="K69" s="68" t="e">
        <f>SUMIF([1]Planilha!$A$23:$A$55,Gráficos!$A69,[1]Planilha!L$23:L$64)</f>
        <v>#VALUE!</v>
      </c>
      <c r="L69" s="68" t="e">
        <f>SUMIF([1]Planilha!$A$23:$A$55,Gráficos!$A69,[1]Planilha!M$23:M$64)</f>
        <v>#VALUE!</v>
      </c>
      <c r="M69" s="68" t="e">
        <f>SUMIF([1]Planilha!$A$23:$A$55,Gráficos!$A69,[1]Planilha!N$23:N$64)</f>
        <v>#VALUE!</v>
      </c>
      <c r="N69" s="69" t="e">
        <f t="shared" si="0"/>
        <v>#VALUE!</v>
      </c>
    </row>
    <row r="70" spans="1:14">
      <c r="A70" s="70" t="s">
        <v>78</v>
      </c>
      <c r="B70" s="71" t="e">
        <f>SUM(B64:B69)</f>
        <v>#VALUE!</v>
      </c>
      <c r="C70" s="71" t="e">
        <f t="shared" ref="C70:M70" si="1">SUM(C64:C69)</f>
        <v>#VALUE!</v>
      </c>
      <c r="D70" s="71" t="e">
        <f t="shared" si="1"/>
        <v>#VALUE!</v>
      </c>
      <c r="E70" s="71" t="e">
        <f t="shared" si="1"/>
        <v>#VALUE!</v>
      </c>
      <c r="F70" s="71" t="e">
        <f t="shared" si="1"/>
        <v>#VALUE!</v>
      </c>
      <c r="G70" s="71" t="e">
        <f t="shared" si="1"/>
        <v>#VALUE!</v>
      </c>
      <c r="H70" s="71" t="e">
        <f t="shared" si="1"/>
        <v>#VALUE!</v>
      </c>
      <c r="I70" s="71" t="e">
        <f t="shared" si="1"/>
        <v>#VALUE!</v>
      </c>
      <c r="J70" s="71" t="e">
        <f t="shared" si="1"/>
        <v>#VALUE!</v>
      </c>
      <c r="K70" s="71" t="e">
        <f t="shared" si="1"/>
        <v>#VALUE!</v>
      </c>
      <c r="L70" s="71" t="e">
        <f t="shared" si="1"/>
        <v>#VALUE!</v>
      </c>
      <c r="M70" s="71" t="e">
        <f t="shared" si="1"/>
        <v>#VALUE!</v>
      </c>
      <c r="N70" s="72" t="e">
        <f>SUM(N64:N69)</f>
        <v>#VALUE!</v>
      </c>
    </row>
    <row r="71" spans="1:14">
      <c r="A71" s="73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</row>
    <row r="72" spans="1:14">
      <c r="A72" s="75" t="s">
        <v>79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</row>
    <row r="73" spans="1:14">
      <c r="A73" t="s">
        <v>80</v>
      </c>
    </row>
    <row r="74" spans="1:14">
      <c r="A74" t="s">
        <v>81</v>
      </c>
    </row>
    <row r="75" spans="1:14">
      <c r="A75" t="s">
        <v>82</v>
      </c>
    </row>
    <row r="76" spans="1:14">
      <c r="A76" s="73" t="s">
        <v>83</v>
      </c>
    </row>
    <row r="77" spans="1:14">
      <c r="A77" t="s">
        <v>84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28c76b-3839-4106-b6ef-8222106990c8" xsi:nil="true"/>
    <lcf76f155ced4ddcb4097134ff3c332f xmlns="1c9493f8-5108-4c49-8641-b311553f280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B6B964177478499AE83ED6007525E0" ma:contentTypeVersion="18" ma:contentTypeDescription="Create a new document." ma:contentTypeScope="" ma:versionID="37d5318a7ed208d47d3b0d7d0ccc11c8">
  <xsd:schema xmlns:xsd="http://www.w3.org/2001/XMLSchema" xmlns:xs="http://www.w3.org/2001/XMLSchema" xmlns:p="http://schemas.microsoft.com/office/2006/metadata/properties" xmlns:ns2="1c9493f8-5108-4c49-8641-b311553f280e" xmlns:ns3="a228c76b-3839-4106-b6ef-8222106990c8" targetNamespace="http://schemas.microsoft.com/office/2006/metadata/properties" ma:root="true" ma:fieldsID="a6fc3e99df793fd823e492ebc0b7f4bf" ns2:_="" ns3:_="">
    <xsd:import namespace="1c9493f8-5108-4c49-8641-b311553f280e"/>
    <xsd:import namespace="a228c76b-3839-4106-b6ef-8222106990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9493f8-5108-4c49-8641-b311553f28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0acb639-2897-4d56-b6b0-535b9d50dc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28c76b-3839-4106-b6ef-8222106990c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00ab6e-f4eb-4ac0-929d-5d0e01919637}" ma:internalName="TaxCatchAll" ma:showField="CatchAllData" ma:web="a228c76b-3839-4106-b6ef-8222106990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38B3F4-15BF-485F-A335-AFD5B25EFDEE}"/>
</file>

<file path=customXml/itemProps2.xml><?xml version="1.0" encoding="utf-8"?>
<ds:datastoreItem xmlns:ds="http://schemas.openxmlformats.org/officeDocument/2006/customXml" ds:itemID="{3AE05559-8DA8-491B-AD1A-927B1860147F}"/>
</file>

<file path=customXml/itemProps3.xml><?xml version="1.0" encoding="utf-8"?>
<ds:datastoreItem xmlns:ds="http://schemas.openxmlformats.org/officeDocument/2006/customXml" ds:itemID="{997CABC6-E7F1-4B8D-9288-5987C37569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Isabella de Farias Sampaio</dc:creator>
  <cp:keywords/>
  <dc:description/>
  <cp:lastModifiedBy/>
  <cp:revision/>
  <dcterms:created xsi:type="dcterms:W3CDTF">2021-03-22T16:34:29Z</dcterms:created>
  <dcterms:modified xsi:type="dcterms:W3CDTF">2023-01-12T19:46:23Z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0x010100B3B6B964177478499AE83ED6007525E0</vt:lpwstr>
  </property>
  <property fmtid="{D5CDD505-2E9C-101B-9397-08002B2CF9AE}" pid="3" name="MediaServiceImageTags">
    <vt:lpwstr/>
  </property>
</Properties>
</file>